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712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6" r:id="rId5"/>
    <sheet name="XIAMEN" sheetId="14" r:id="rId6"/>
    <sheet name="TIANJIN" sheetId="15" r:id="rId7"/>
  </sheets>
  <definedNames>
    <definedName name="OLE_LINK111" localSheetId="2">SHENZHEN!#REF!</definedName>
    <definedName name="OLE_LINK118" localSheetId="2">SHENZHEN!#REF!</definedName>
    <definedName name="OLE_LINK12" localSheetId="0">NINGBO!$B$355</definedName>
    <definedName name="OLE_LINK20" localSheetId="0">NINGBO!#REF!</definedName>
    <definedName name="vvd" localSheetId="2">SHENZHEN!#REF!</definedName>
  </definedNames>
  <calcPr calcId="144525" concurrentCalc="0"/>
</workbook>
</file>

<file path=xl/comments1.xml><?xml version="1.0" encoding="utf-8"?>
<comments xmlns="http://schemas.openxmlformats.org/spreadsheetml/2006/main">
  <authors>
    <author>kyqd</author>
    <author>Administrator</author>
    <author>User</author>
    <author>111</author>
  </authors>
  <commentList>
    <comment ref="E6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截货日</t>
        </r>
      </text>
    </comment>
    <comment ref="D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GOETEBORG Sweden
OOCL---LL2
COSCO---AEU3</t>
        </r>
      </text>
    </comment>
    <comment ref="D16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AEU3</t>
        </r>
      </text>
    </comment>
    <comment ref="D23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FE4</t>
        </r>
      </text>
    </comment>
    <comment ref="D28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AEU3
中转同HAM</t>
        </r>
      </text>
    </comment>
    <comment ref="D30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AEU3</t>
        </r>
      </text>
    </comment>
    <comment ref="D38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AEU3</t>
        </r>
      </text>
    </comment>
    <comment ref="D46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LL2</t>
        </r>
      </text>
    </comment>
    <comment ref="D54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User:
OOCL LL2
同 cosco AEU3</t>
        </r>
      </text>
    </comment>
    <comment ref="D6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AEU3</t>
        </r>
      </text>
    </comment>
    <comment ref="D76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LL6</t>
        </r>
      </text>
    </comment>
    <comment ref="D91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FE2</t>
        </r>
      </text>
    </comment>
    <comment ref="D98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FAL6</t>
        </r>
      </text>
    </comment>
    <comment ref="D10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同OOCL  WM 2</t>
        </r>
      </text>
    </comment>
    <comment ref="D114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釜山中转</t>
        </r>
      </text>
    </comment>
    <comment ref="D122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AEU3</t>
        </r>
      </text>
    </comment>
    <comment ref="D129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航线代码：LL2
同COSCOAEU3</t>
        </r>
      </text>
    </comment>
    <comment ref="D136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AE10</t>
        </r>
      </text>
    </comment>
    <comment ref="D143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ME10
到港</t>
        </r>
        <r>
          <rPr>
            <sz val="9"/>
            <rFont val="宋体"/>
            <charset val="134"/>
          </rPr>
          <t>承运人托运：</t>
        </r>
        <r>
          <rPr>
            <sz val="9"/>
            <rFont val="Tahoma"/>
            <charset val="134"/>
          </rPr>
          <t xml:space="preserve">SD
</t>
        </r>
      </text>
    </comment>
    <comment ref="D15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M D 2</t>
        </r>
      </text>
    </comment>
    <comment ref="D15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M D 2</t>
        </r>
      </text>
    </comment>
    <comment ref="D165" authorId="1">
      <text>
        <r>
          <rPr>
            <b/>
            <sz val="9"/>
            <rFont val="宋体"/>
            <charset val="134"/>
          </rPr>
          <t>Administrat
MEXII</t>
        </r>
      </text>
    </comment>
    <comment ref="D188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MD1</t>
        </r>
      </text>
    </comment>
    <comment ref="D196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MD1</t>
        </r>
      </text>
    </comment>
    <comment ref="D205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EC2/E</t>
        </r>
      </text>
    </comment>
    <comment ref="D213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ECX2</t>
        </r>
      </text>
    </comment>
    <comment ref="D220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Service Manhattan Bridge</t>
        </r>
      </text>
    </comment>
    <comment ref="D22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NUE</t>
        </r>
      </text>
    </comment>
    <comment ref="D235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Vespucci</t>
        </r>
      </text>
    </comment>
    <comment ref="D24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KCX</t>
        </r>
      </text>
    </comment>
    <comment ref="D25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EX1</t>
        </r>
      </text>
    </comment>
    <comment ref="D258" authorId="1">
      <text>
        <r>
          <rPr>
            <b/>
            <sz val="9"/>
            <rFont val="宋体"/>
            <charset val="134"/>
          </rPr>
          <t>Administrator:TLP1</t>
        </r>
      </text>
    </comment>
    <comment ref="D265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PS6</t>
        </r>
      </text>
    </comment>
    <comment ref="D27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CPS</t>
        </r>
      </text>
    </comment>
    <comment ref="D27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HBB</t>
        </r>
      </text>
    </comment>
    <comment ref="D28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Bohai</t>
        </r>
      </text>
    </comment>
    <comment ref="D293" authorId="1">
      <text>
        <r>
          <rPr>
            <b/>
            <sz val="9"/>
            <rFont val="宋体"/>
            <charset val="134"/>
          </rPr>
          <t>Administrator:
EX1</t>
        </r>
      </text>
    </comment>
    <comment ref="D30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PCN1</t>
        </r>
      </text>
    </comment>
    <comment ref="D30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HBB</t>
        </r>
      </text>
    </comment>
    <comment ref="D31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PCN1</t>
        </r>
      </text>
    </comment>
    <comment ref="D323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PS6</t>
        </r>
      </text>
    </comment>
    <comment ref="D33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PCN1</t>
        </r>
      </text>
    </comment>
    <comment ref="D338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PS6</t>
        </r>
      </text>
    </comment>
    <comment ref="D345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PCN1</t>
        </r>
      </text>
    </comment>
    <comment ref="D352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PN4</t>
        </r>
      </text>
    </comment>
    <comment ref="D359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BOHAI</t>
        </r>
      </text>
    </comment>
    <comment ref="D367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PN4</t>
        </r>
      </text>
    </comment>
    <comment ref="D375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KCX</t>
        </r>
      </text>
    </comment>
    <comment ref="D382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PN4</t>
        </r>
      </text>
    </comment>
    <comment ref="B388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CEN</t>
        </r>
      </text>
    </comment>
    <comment ref="D390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CEN
</t>
        </r>
        <r>
          <rPr>
            <sz val="9"/>
            <rFont val="宋体"/>
            <charset val="134"/>
          </rPr>
          <t>同</t>
        </r>
        <r>
          <rPr>
            <sz val="9"/>
            <rFont val="Tahoma"/>
            <charset val="134"/>
          </rPr>
          <t>OOCL PCN1</t>
        </r>
      </text>
    </comment>
    <comment ref="D398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PN4</t>
        </r>
      </text>
    </comment>
    <comment ref="D405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KCX</t>
        </r>
      </text>
    </comment>
    <comment ref="D413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CEN</t>
        </r>
      </text>
    </comment>
    <comment ref="D421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 PN4</t>
        </r>
      </text>
    </comment>
    <comment ref="D428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KCX</t>
        </r>
      </text>
    </comment>
    <comment ref="D436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代码：</t>
        </r>
        <r>
          <rPr>
            <sz val="9"/>
            <rFont val="Tahoma"/>
            <charset val="134"/>
          </rPr>
          <t xml:space="preserve">PCN1
</t>
        </r>
        <r>
          <rPr>
            <sz val="9"/>
            <rFont val="宋体"/>
            <charset val="134"/>
          </rPr>
          <t>同</t>
        </r>
        <r>
          <rPr>
            <sz val="9"/>
            <rFont val="Tahoma"/>
            <charset val="134"/>
          </rPr>
          <t>COSCO/CMA</t>
        </r>
        <r>
          <rPr>
            <sz val="9"/>
            <rFont val="宋体"/>
            <charset val="134"/>
          </rPr>
          <t>代码</t>
        </r>
        <r>
          <rPr>
            <sz val="9"/>
            <rFont val="Tahoma"/>
            <charset val="134"/>
          </rPr>
          <t>CEN</t>
        </r>
      </text>
    </comment>
    <comment ref="D443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 PCN1</t>
        </r>
      </text>
    </comment>
    <comment ref="D45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PEX3 SERVICE </t>
        </r>
      </text>
    </comment>
    <comment ref="D459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代码：PCN1
同COSCO/CMA代码CEN</t>
        </r>
      </text>
    </comment>
    <comment ref="D46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EX1</t>
        </r>
      </text>
    </comment>
    <comment ref="D47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CPS</t>
        </r>
      </text>
    </comment>
    <comment ref="D48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Bohai</t>
        </r>
      </text>
    </comment>
    <comment ref="D48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PCN1</t>
        </r>
      </text>
    </comment>
    <comment ref="D495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EX1</t>
        </r>
      </text>
    </comment>
    <comment ref="D50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CPS</t>
        </r>
      </text>
    </comment>
    <comment ref="D50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Bohai</t>
        </r>
      </text>
    </comment>
    <comment ref="D517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PCN1</t>
        </r>
      </text>
    </comment>
    <comment ref="D526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ASIA 1</t>
        </r>
      </text>
    </comment>
    <comment ref="D533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周二</t>
        </r>
        <r>
          <rPr>
            <sz val="9"/>
            <rFont val="Tahoma"/>
            <charset val="134"/>
          </rPr>
          <t xml:space="preserve"> SAC
</t>
        </r>
        <r>
          <rPr>
            <sz val="9"/>
            <rFont val="宋体"/>
            <charset val="134"/>
          </rPr>
          <t>周五</t>
        </r>
        <r>
          <rPr>
            <sz val="9"/>
            <rFont val="Tahoma"/>
            <charset val="134"/>
          </rPr>
          <t xml:space="preserve"> AX3</t>
        </r>
      </text>
    </comment>
    <comment ref="D540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航线代码：CII</t>
        </r>
      </text>
    </comment>
    <comment ref="D548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同 CMA ESA2</t>
        </r>
      </text>
    </comment>
    <comment ref="D556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ASIA 1</t>
        </r>
      </text>
    </comment>
    <comment ref="D56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AEU3</t>
        </r>
      </text>
    </comment>
    <comment ref="D571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AX3</t>
        </r>
      </text>
    </comment>
    <comment ref="D57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直达 WSA3</t>
        </r>
      </text>
    </comment>
    <comment ref="D587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ASPA 1</t>
        </r>
      </text>
    </comment>
    <comment ref="D595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WSA3</t>
        </r>
      </text>
    </comment>
    <comment ref="D603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ASPA2
</t>
        </r>
      </text>
    </comment>
    <comment ref="D610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AX3
</t>
        </r>
      </text>
    </comment>
    <comment ref="D618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ASPA2
</t>
        </r>
      </text>
    </comment>
    <comment ref="D625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WSA3
</t>
        </r>
      </text>
    </comment>
    <comment ref="D633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在MSK网站，搜COLON FREE ZONE,PANAMA，选择“承运人托运（SD）”
</t>
        </r>
      </text>
    </comment>
    <comment ref="D64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HHX2</t>
        </r>
      </text>
    </comment>
    <comment ref="D64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CHX</t>
        </r>
      </text>
    </comment>
    <comment ref="D658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CKV2</t>
        </r>
      </text>
    </comment>
    <comment ref="D666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ME5</t>
        </r>
      </text>
    </comment>
    <comment ref="D674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AIS</t>
        </r>
      </text>
    </comment>
    <comment ref="D681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FE2</t>
        </r>
      </text>
    </comment>
    <comment ref="D688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航线代码：PA1</t>
        </r>
      </text>
    </comment>
    <comment ref="D69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AG3</t>
        </r>
      </text>
    </comment>
    <comment ref="D70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ME3</t>
        </r>
      </text>
    </comment>
    <comment ref="D711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CHL</t>
        </r>
      </text>
    </comment>
    <comment ref="D718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CV2
航次：W结尾</t>
        </r>
      </text>
    </comment>
    <comment ref="D736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HHX</t>
        </r>
      </text>
    </comment>
    <comment ref="D743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HHX2</t>
        </r>
      </text>
    </comment>
    <comment ref="D75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KCS原CH1</t>
        </r>
      </text>
    </comment>
    <comment ref="D75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CMA船航线代码：CMS
OOCL船航线代码：CSS1
</t>
        </r>
      </text>
    </comment>
    <comment ref="D76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BMXKCS</t>
        </r>
      </text>
    </comment>
    <comment ref="A772" authorId="3">
      <text>
        <r>
          <rPr>
            <b/>
            <sz val="9"/>
            <rFont val="宋体"/>
            <charset val="134"/>
          </rPr>
          <t>INDIA</t>
        </r>
      </text>
    </comment>
    <comment ref="D775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CI2</t>
        </r>
      </text>
    </comment>
    <comment ref="D784" authorId="3">
      <text>
        <r>
          <rPr>
            <b/>
            <sz val="9"/>
            <rFont val="宋体"/>
            <charset val="134"/>
          </rPr>
          <t xml:space="preserve">:
</t>
        </r>
        <r>
          <rPr>
            <sz val="9"/>
            <rFont val="宋体"/>
            <charset val="134"/>
          </rPr>
          <t>印度直航-NCI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 xml:space="preserve">
</t>
        </r>
      </text>
    </comment>
    <comment ref="D793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RFM3</t>
        </r>
      </text>
    </comment>
    <comment ref="D800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IFX</t>
        </r>
      </text>
    </comment>
    <comment ref="D808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CPX3</t>
        </r>
      </text>
    </comment>
    <comment ref="D816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ME5
</t>
        </r>
      </text>
    </comment>
    <comment ref="D832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ME3</t>
        </r>
      </text>
    </comment>
    <comment ref="B864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10.1 离港</t>
        </r>
      </text>
    </comment>
    <comment ref="D864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NEAX
</t>
        </r>
      </text>
    </comment>
    <comment ref="D881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KQS</t>
        </r>
      </text>
    </comment>
  </commentList>
</comments>
</file>

<file path=xl/sharedStrings.xml><?xml version="1.0" encoding="utf-8"?>
<sst xmlns="http://schemas.openxmlformats.org/spreadsheetml/2006/main" count="10253" uniqueCount="2363">
  <si>
    <t xml:space="preserve">          Salling schedule-Ningbo    </t>
  </si>
  <si>
    <t>LOOKING FOR PLEASE USE CTRL+F</t>
  </si>
  <si>
    <t>JULY</t>
  </si>
  <si>
    <t xml:space="preserve">EUROPEAN ROUTE </t>
  </si>
  <si>
    <t xml:space="preserve">HAMBURG </t>
  </si>
  <si>
    <t>VESSEL</t>
  </si>
  <si>
    <t>VOYAGE</t>
  </si>
  <si>
    <t>OPERATOR</t>
  </si>
  <si>
    <t>CNNGB</t>
  </si>
  <si>
    <t>WAREHOUSE CUT OFF</t>
  </si>
  <si>
    <t>ETD</t>
  </si>
  <si>
    <t>ETA</t>
  </si>
  <si>
    <t>COSCO SHIPPING CAPRICORN</t>
  </si>
  <si>
    <t>015W</t>
  </si>
  <si>
    <t>COSCO   AEU3</t>
  </si>
  <si>
    <t>COSCO SHIPPING LEO</t>
  </si>
  <si>
    <t>016W</t>
  </si>
  <si>
    <t>COSCO SHIPPING LIBRA</t>
  </si>
  <si>
    <t>COSCO SHIPPING SAGITTARIUS</t>
  </si>
  <si>
    <t>014W</t>
  </si>
  <si>
    <t>COSCO SHIPPING NEBULA</t>
  </si>
  <si>
    <t>CMA CGM LOUVRE</t>
  </si>
  <si>
    <t>0FL9RW1</t>
  </si>
  <si>
    <t>COSCO/AEU2</t>
  </si>
  <si>
    <t>CMA CGM JEAN MERMOZ</t>
  </si>
  <si>
    <t>0FL9TW1</t>
  </si>
  <si>
    <t>CMA CGM CHAMPS ELYSEES</t>
  </si>
  <si>
    <t>0FL9VW1</t>
  </si>
  <si>
    <t>CMA CGM SORBONNE</t>
  </si>
  <si>
    <t>0FL9XW1</t>
  </si>
  <si>
    <t xml:space="preserve">CMA CGM RIVOLI </t>
  </si>
  <si>
    <t>0FL9ZW1</t>
  </si>
  <si>
    <t>EVER GRADE</t>
  </si>
  <si>
    <t>1146W</t>
  </si>
  <si>
    <t>COSCO/AEU5</t>
  </si>
  <si>
    <t>EVER GOLDEN</t>
  </si>
  <si>
    <t>1147W</t>
  </si>
  <si>
    <t>EVER GOODS</t>
  </si>
  <si>
    <t>1148W</t>
  </si>
  <si>
    <t>EVER GIFTED</t>
  </si>
  <si>
    <t>1149W</t>
  </si>
  <si>
    <t>EVER GLOBE</t>
  </si>
  <si>
    <t>1150W</t>
  </si>
  <si>
    <t xml:space="preserve">LE HAVRE  </t>
  </si>
  <si>
    <t>MSC MIRJA</t>
  </si>
  <si>
    <t>124W</t>
  </si>
  <si>
    <t>HSD  NERA 3</t>
  </si>
  <si>
    <t>MSC DEILA</t>
  </si>
  <si>
    <t>127W</t>
  </si>
  <si>
    <t>MSC VALERIA</t>
  </si>
  <si>
    <t>128W</t>
  </si>
  <si>
    <t>MSC LONDON</t>
  </si>
  <si>
    <t>129W</t>
  </si>
  <si>
    <t>MSC TERESA</t>
  </si>
  <si>
    <t>130W</t>
  </si>
  <si>
    <t xml:space="preserve">ANTWERP </t>
  </si>
  <si>
    <t xml:space="preserve">ROTTERDAM </t>
  </si>
  <si>
    <t xml:space="preserve">FELIXSTOWE </t>
  </si>
  <si>
    <t>CSCL ARCTIC OCEAN</t>
  </si>
  <si>
    <t>039W</t>
  </si>
  <si>
    <t>COSCO  AEU1</t>
  </si>
  <si>
    <t>CSCL ATLANTIC OCEAN</t>
  </si>
  <si>
    <t>040W</t>
  </si>
  <si>
    <t>OOCL SCANDINAVIA</t>
  </si>
  <si>
    <t>017W</t>
  </si>
  <si>
    <t>OOCL JAPAN</t>
  </si>
  <si>
    <t>018W</t>
  </si>
  <si>
    <t>COSCO SHIPPING STAR</t>
  </si>
  <si>
    <t>010W</t>
  </si>
  <si>
    <t>SOUTHAMPTON</t>
  </si>
  <si>
    <t>0FM7LW1</t>
  </si>
  <si>
    <t>COSCO/AEU6</t>
  </si>
  <si>
    <t>APL VANDA</t>
  </si>
  <si>
    <t>0FM7NW1</t>
  </si>
  <si>
    <t>APL SINGAPURA</t>
  </si>
  <si>
    <t>0FM7PW1</t>
  </si>
  <si>
    <t>CMA CGM VASCO DE GAMA</t>
  </si>
  <si>
    <t>0FM7RW1</t>
  </si>
  <si>
    <t>APL FULLERTON</t>
  </si>
  <si>
    <t>0FM7TW1</t>
  </si>
  <si>
    <t>DUBLIN</t>
  </si>
  <si>
    <t xml:space="preserve">ROTTERDAM(VIA) </t>
  </si>
  <si>
    <t>COSCO   AEU1</t>
  </si>
  <si>
    <t xml:space="preserve">LEIXOES/PORTO </t>
  </si>
  <si>
    <t>ROTTERDAM (VIA)</t>
  </si>
  <si>
    <t>TIHAMA</t>
  </si>
  <si>
    <t>ONE/HPL/FE2</t>
  </si>
  <si>
    <t>HMM GAON</t>
  </si>
  <si>
    <t>002W</t>
  </si>
  <si>
    <t>MOL TRADITION</t>
  </si>
  <si>
    <t>AL NEFUD</t>
  </si>
  <si>
    <t xml:space="preserve">VARNA  </t>
  </si>
  <si>
    <t>PRIAEUS(VIA)</t>
  </si>
  <si>
    <t>THALASSA  MANA</t>
  </si>
  <si>
    <t>036W</t>
  </si>
  <si>
    <t>COSCO/AEM1</t>
  </si>
  <si>
    <t>CSCL VENUS</t>
  </si>
  <si>
    <t>060W</t>
  </si>
  <si>
    <t xml:space="preserve">COSCO PRIDE </t>
  </si>
  <si>
    <t>062W</t>
  </si>
  <si>
    <t>TAURUS</t>
  </si>
  <si>
    <t>023W</t>
  </si>
  <si>
    <r>
      <rPr>
        <b/>
        <sz val="12"/>
        <color theme="1"/>
        <rFont val="Arial Narrow"/>
        <charset val="134"/>
      </rPr>
      <t>CONSTANTSA</t>
    </r>
    <r>
      <rPr>
        <b/>
        <sz val="12"/>
        <color theme="1"/>
        <rFont val="宋体"/>
        <charset val="134"/>
      </rPr>
      <t>（</t>
    </r>
    <r>
      <rPr>
        <b/>
        <sz val="12"/>
        <color theme="1"/>
        <rFont val="Arial Narrow"/>
        <charset val="134"/>
      </rPr>
      <t>ROCND</t>
    </r>
    <r>
      <rPr>
        <b/>
        <sz val="12"/>
        <color theme="1"/>
        <rFont val="宋体"/>
        <charset val="134"/>
      </rPr>
      <t>）</t>
    </r>
  </si>
  <si>
    <t>CONSTANTSA</t>
  </si>
  <si>
    <t>COSCO SHIPPING RHINE</t>
  </si>
  <si>
    <t>022W</t>
  </si>
  <si>
    <t>COSCO /AEM3</t>
  </si>
  <si>
    <t>CMA CGM LISA MARIE</t>
  </si>
  <si>
    <t>0BX9VW2</t>
  </si>
  <si>
    <t>CMA CGM COLUMBIA</t>
  </si>
  <si>
    <t>0BX9ZW1</t>
  </si>
  <si>
    <t xml:space="preserve"> JOHANNA SCHULTE</t>
  </si>
  <si>
    <t>005W</t>
  </si>
  <si>
    <t>KOPER</t>
  </si>
  <si>
    <t>COSCO/EMC/AEM6</t>
  </si>
  <si>
    <t>APL CALIFORNIA</t>
  </si>
  <si>
    <t>0BE9TW1</t>
  </si>
  <si>
    <t>BERNHARD SCHULTE</t>
  </si>
  <si>
    <t>239W</t>
  </si>
  <si>
    <t>0BE9ZW1</t>
  </si>
  <si>
    <t>RIJEKA</t>
  </si>
  <si>
    <t>GDYNIA</t>
  </si>
  <si>
    <t>ROTTERDAM(VIA)</t>
  </si>
  <si>
    <t>TALLINN</t>
  </si>
  <si>
    <t>HAMBURG(VIA)</t>
  </si>
  <si>
    <t xml:space="preserve">NORDIC ROUTE     </t>
  </si>
  <si>
    <t>AARHUS/COPENHAGEN</t>
  </si>
  <si>
    <t>GOTHENBURG</t>
  </si>
  <si>
    <t>HELSINKI</t>
  </si>
  <si>
    <t>COSCO  AEU3</t>
  </si>
  <si>
    <t>OSLO</t>
  </si>
  <si>
    <t xml:space="preserve">MEDITERRANEAN ROUTE </t>
  </si>
  <si>
    <t xml:space="preserve">BARCELONA  </t>
  </si>
  <si>
    <t>PARIS EXPRESS</t>
  </si>
  <si>
    <t>019W</t>
  </si>
  <si>
    <t>ONE MD1</t>
  </si>
  <si>
    <t>OMIT</t>
  </si>
  <si>
    <t>AL RIFFA</t>
  </si>
  <si>
    <t>ONE MACKINAC</t>
  </si>
  <si>
    <t>028W</t>
  </si>
  <si>
    <t>CMA CGM VELA</t>
  </si>
  <si>
    <t>0ME9PW1</t>
  </si>
  <si>
    <t>COSCO/AEM2</t>
  </si>
  <si>
    <t>CMA CGM IGUACU</t>
  </si>
  <si>
    <t>0ME9TW1</t>
  </si>
  <si>
    <t>OOCL MALAYSIA</t>
  </si>
  <si>
    <t>033W</t>
  </si>
  <si>
    <t>CMA CGM AQUILA</t>
  </si>
  <si>
    <t>0ME9XW1</t>
  </si>
  <si>
    <t xml:space="preserve">VALENCIA  </t>
  </si>
  <si>
    <t>HMM NURI</t>
  </si>
  <si>
    <t>HPL /MD2</t>
  </si>
  <si>
    <t>AFIF</t>
  </si>
  <si>
    <t>SALAHUDDIN</t>
  </si>
  <si>
    <t>LINAH</t>
  </si>
  <si>
    <t>AL MURABBA</t>
  </si>
  <si>
    <t>PIRAEUS</t>
  </si>
  <si>
    <t xml:space="preserve">GENOA </t>
  </si>
  <si>
    <t xml:space="preserve">ISTANBUL(k) </t>
  </si>
  <si>
    <t>TUNIS/RADES</t>
  </si>
  <si>
    <t>VALENCIA</t>
  </si>
  <si>
    <t xml:space="preserve">BEIRUT  </t>
  </si>
  <si>
    <t>COSCO/AEM3</t>
  </si>
  <si>
    <t xml:space="preserve">LIMASSOL  </t>
  </si>
  <si>
    <t>PORT SAID (E)</t>
  </si>
  <si>
    <t>COSCO/AEM6</t>
  </si>
  <si>
    <t>ALEXANDRIA  new</t>
  </si>
  <si>
    <t>PIRAEUS(VIA)</t>
  </si>
  <si>
    <t>COSCO/AEU3</t>
  </si>
  <si>
    <t xml:space="preserve">ASHDOD </t>
  </si>
  <si>
    <t xml:space="preserve">AFRICA ROUTE   </t>
  </si>
  <si>
    <t>DURBAN</t>
  </si>
  <si>
    <t>DOLPHIN II</t>
  </si>
  <si>
    <t>004W</t>
  </si>
  <si>
    <t>ONE  SAC</t>
  </si>
  <si>
    <t>MOL EARNEST</t>
  </si>
  <si>
    <t>MOL EXPLORER</t>
  </si>
  <si>
    <t>047W</t>
  </si>
  <si>
    <t>BEAR MOUNTAIN BRIDGE</t>
  </si>
  <si>
    <t>098W</t>
  </si>
  <si>
    <t>COSCO WELLINGTON</t>
  </si>
  <si>
    <t>076W</t>
  </si>
  <si>
    <t xml:space="preserve">TEMA   </t>
  </si>
  <si>
    <t>TANGER</t>
  </si>
  <si>
    <t>WAN HAI 722</t>
  </si>
  <si>
    <t>E001</t>
  </si>
  <si>
    <t>COSCO/WSA2</t>
  </si>
  <si>
    <t>WAN HAI 622</t>
  </si>
  <si>
    <t>E002</t>
  </si>
  <si>
    <t>KOTA CAHAYA</t>
  </si>
  <si>
    <t>064E</t>
  </si>
  <si>
    <t>RDO CONCORD</t>
  </si>
  <si>
    <t>E005</t>
  </si>
  <si>
    <t>CAP ANDREAS</t>
  </si>
  <si>
    <t>E006</t>
  </si>
  <si>
    <t>CAPE TOWN</t>
  </si>
  <si>
    <t>MOMBASA</t>
  </si>
  <si>
    <t>TANJUNGS</t>
  </si>
  <si>
    <t>COSCO AEM1</t>
  </si>
  <si>
    <t>CASABLANCA</t>
  </si>
  <si>
    <t>PORT TANGIER</t>
  </si>
  <si>
    <t>EDITH MAERSK</t>
  </si>
  <si>
    <t>HSD/NERA 4</t>
  </si>
  <si>
    <t>EMMA MAERSK</t>
  </si>
  <si>
    <t>MONACO MAERSK</t>
  </si>
  <si>
    <t>ELEONORA MAERSK</t>
  </si>
  <si>
    <t>ESTELLE MAERSK</t>
  </si>
  <si>
    <t>131W</t>
  </si>
  <si>
    <t xml:space="preserve"> </t>
  </si>
  <si>
    <t xml:space="preserve">PORT LOUIS  </t>
  </si>
  <si>
    <t>PORT LOUIS</t>
  </si>
  <si>
    <t>CCNI ARAUCO</t>
  </si>
  <si>
    <t>127S</t>
  </si>
  <si>
    <t>CMA  SHAKA II MSK/HSD  ASAF
COSCO ZAX1</t>
  </si>
  <si>
    <t>SEROJA LIMA</t>
  </si>
  <si>
    <t>128S</t>
  </si>
  <si>
    <t>SANTA CATARINA</t>
  </si>
  <si>
    <t>131S</t>
  </si>
  <si>
    <t xml:space="preserve">                                                                                                                      AUSTRALIA &amp; NEW ZEALAND ROUTE   </t>
  </si>
  <si>
    <t xml:space="preserve">ADELAIDE   </t>
  </si>
  <si>
    <r>
      <rPr>
        <sz val="12"/>
        <color theme="1"/>
        <rFont val="Arial Narrow"/>
        <charset val="134"/>
      </rPr>
      <t>SGSIN</t>
    </r>
    <r>
      <rPr>
        <sz val="12"/>
        <color theme="1"/>
        <rFont val="宋体"/>
        <charset val="134"/>
      </rPr>
      <t>（</t>
    </r>
    <r>
      <rPr>
        <sz val="12"/>
        <color theme="1"/>
        <rFont val="Arial Narrow"/>
        <charset val="134"/>
      </rPr>
      <t>via</t>
    </r>
    <r>
      <rPr>
        <sz val="12"/>
        <color theme="1"/>
        <rFont val="宋体"/>
        <charset val="134"/>
      </rPr>
      <t>）</t>
    </r>
  </si>
  <si>
    <t>BLANK VOYAGE</t>
  </si>
  <si>
    <t>COSCO AS1</t>
  </si>
  <si>
    <t>CMA CGM RIGOLETTO</t>
  </si>
  <si>
    <t>0FF3HW</t>
  </si>
  <si>
    <t xml:space="preserve">AUCKLAND </t>
  </si>
  <si>
    <t>WAN HAI 511</t>
  </si>
  <si>
    <t>W072</t>
  </si>
  <si>
    <t>COSCO  FCE</t>
  </si>
  <si>
    <t>OOCL ZHOUSHAN</t>
  </si>
  <si>
    <t>232W</t>
  </si>
  <si>
    <t>TONGVA</t>
  </si>
  <si>
    <t>W012</t>
  </si>
  <si>
    <t>ATHENS BRIDGE</t>
  </si>
  <si>
    <t>120W</t>
  </si>
  <si>
    <t>XIN WEN ZHOU</t>
  </si>
  <si>
    <t>135W</t>
  </si>
  <si>
    <t xml:space="preserve">BRISBANE  </t>
  </si>
  <si>
    <t>BRISBANE</t>
  </si>
  <si>
    <t>NEW JERSEY TRADER</t>
  </si>
  <si>
    <t>11S</t>
  </si>
  <si>
    <t>ZIM CAX</t>
  </si>
  <si>
    <t>CAPE CITIUS</t>
  </si>
  <si>
    <t>5S</t>
  </si>
  <si>
    <t xml:space="preserve">BRIGHT </t>
  </si>
  <si>
    <t>51S</t>
  </si>
  <si>
    <t>TBN</t>
  </si>
  <si>
    <t xml:space="preserve">FREMANTLE(PERTH) </t>
  </si>
  <si>
    <t>ONE SAC</t>
  </si>
  <si>
    <t xml:space="preserve">MELBOURNE  </t>
  </si>
  <si>
    <t>MELBOURNE</t>
  </si>
  <si>
    <t>MSC CARLA 3</t>
  </si>
  <si>
    <t>KQ126A</t>
  </si>
  <si>
    <t>ONE CAS</t>
  </si>
  <si>
    <t>KQ127A</t>
  </si>
  <si>
    <t>POHORJE</t>
  </si>
  <si>
    <t>KQ128A</t>
  </si>
  <si>
    <t>MP THE GRONK</t>
  </si>
  <si>
    <t>KQ129A</t>
  </si>
  <si>
    <t>MSC ASTRID</t>
  </si>
  <si>
    <t>KQ130A</t>
  </si>
  <si>
    <t xml:space="preserve">SYDNEY </t>
  </si>
  <si>
    <t>SYDNEY</t>
  </si>
  <si>
    <t>OOCL MIAMI</t>
  </si>
  <si>
    <t>074S</t>
  </si>
  <si>
    <t>COSCO A3C</t>
  </si>
  <si>
    <t>OOCL BEIJING</t>
  </si>
  <si>
    <t>090S</t>
  </si>
  <si>
    <t>OOCL ROTTERDAM</t>
  </si>
  <si>
    <t>ANL GIPPSLAND</t>
  </si>
  <si>
    <t>054S</t>
  </si>
  <si>
    <t>SOUTHEAST ASIAN ROUTE</t>
  </si>
  <si>
    <t>PENANG</t>
  </si>
  <si>
    <t>VIA SGP</t>
  </si>
  <si>
    <t>BLANK</t>
  </si>
  <si>
    <t>2106S</t>
  </si>
  <si>
    <t>TSL  FEM</t>
  </si>
  <si>
    <t>SITC NANSHA</t>
  </si>
  <si>
    <t>2107S</t>
  </si>
  <si>
    <t>CORDELIA</t>
  </si>
  <si>
    <t>AS CLEMENTINA</t>
  </si>
  <si>
    <t xml:space="preserve">PORT KELANG        </t>
  </si>
  <si>
    <t>PORT KELANG</t>
  </si>
  <si>
    <t>HANSA RENDSBURG</t>
  </si>
  <si>
    <t>W005</t>
  </si>
  <si>
    <t>WHL  CI2</t>
  </si>
  <si>
    <t>ISEACO HORIZON</t>
  </si>
  <si>
    <t>W010</t>
  </si>
  <si>
    <t>INTERASIA CATALYST</t>
  </si>
  <si>
    <t>W006</t>
  </si>
  <si>
    <t>COSCO ROTTERDAM</t>
  </si>
  <si>
    <t>165W</t>
  </si>
  <si>
    <t>WHL PMX</t>
  </si>
  <si>
    <t>WAN HAI 613</t>
  </si>
  <si>
    <t>W048</t>
  </si>
  <si>
    <t>XIN QING DAO</t>
  </si>
  <si>
    <t>206W</t>
  </si>
  <si>
    <t>CLEMENS SCHULTE</t>
  </si>
  <si>
    <t>006W</t>
  </si>
  <si>
    <t>EVER URSULA</t>
  </si>
  <si>
    <t>174W</t>
  </si>
  <si>
    <t xml:space="preserve">HO CHI MINH    </t>
  </si>
  <si>
    <t xml:space="preserve">HO CHI MINH </t>
  </si>
  <si>
    <t>CSCL MANZANILLO</t>
  </si>
  <si>
    <t>067W</t>
  </si>
  <si>
    <t>COSCO CV2</t>
  </si>
  <si>
    <t>AS PENELOPE</t>
  </si>
  <si>
    <t>086W</t>
  </si>
  <si>
    <t>NZ NINGBO</t>
  </si>
  <si>
    <t>ZHONG HANG SHENG</t>
  </si>
  <si>
    <t>136W</t>
  </si>
  <si>
    <t>STELLAR WINDSOR</t>
  </si>
  <si>
    <t>2112S</t>
  </si>
  <si>
    <t>SITC /VTX2</t>
  </si>
  <si>
    <t>SITC KEELUNG</t>
  </si>
  <si>
    <t>SITC LAEM CHABANG</t>
  </si>
  <si>
    <t>2114S</t>
  </si>
  <si>
    <t>SITC SHANDONG</t>
  </si>
  <si>
    <t>SITC BANGKOK</t>
  </si>
  <si>
    <t xml:space="preserve">HAIPHONG </t>
  </si>
  <si>
    <t xml:space="preserve">HAIPHONG  </t>
  </si>
  <si>
    <t>SITC HAKATA</t>
  </si>
  <si>
    <t>2127S</t>
  </si>
  <si>
    <t xml:space="preserve">SITC /CJV5 </t>
  </si>
  <si>
    <t>BRIGHT LAEM CHABANG</t>
  </si>
  <si>
    <t>2128S</t>
  </si>
  <si>
    <t>2129S</t>
  </si>
  <si>
    <t>2130S</t>
  </si>
  <si>
    <t>2131S</t>
  </si>
  <si>
    <t xml:space="preserve">JAKARTA       </t>
  </si>
  <si>
    <t xml:space="preserve">JAKARTA </t>
  </si>
  <si>
    <t>XIN QUAN ZHOU</t>
  </si>
  <si>
    <t>097S</t>
  </si>
  <si>
    <t>KMTC/COSCO/CSE</t>
  </si>
  <si>
    <t xml:space="preserve">     </t>
  </si>
  <si>
    <t>COSCO HAIFA</t>
  </si>
  <si>
    <t>084S</t>
  </si>
  <si>
    <t>COSCO DURBAN</t>
  </si>
  <si>
    <t>094S</t>
  </si>
  <si>
    <t>XIN RI ZHAO</t>
  </si>
  <si>
    <t>328S</t>
  </si>
  <si>
    <t>098S</t>
  </si>
  <si>
    <t xml:space="preserve">SURABAYA   </t>
  </si>
  <si>
    <t>SURABAYA</t>
  </si>
  <si>
    <t xml:space="preserve">SEATTLE C </t>
  </si>
  <si>
    <t>0QA95S</t>
  </si>
  <si>
    <t>ASL  CHN1</t>
  </si>
  <si>
    <t>BALTIC NORTH</t>
  </si>
  <si>
    <t>0QA97S</t>
  </si>
  <si>
    <t xml:space="preserve">   </t>
  </si>
  <si>
    <t>HENG HUI 5</t>
  </si>
  <si>
    <t>0QA99S</t>
  </si>
  <si>
    <t>HENG HUI 6</t>
  </si>
  <si>
    <t>0QA9BS</t>
  </si>
  <si>
    <t>0QA9DS</t>
  </si>
  <si>
    <t xml:space="preserve">LAEM CHABANG  </t>
  </si>
  <si>
    <t>INTERASIA PURSUIT</t>
  </si>
  <si>
    <t>S015</t>
  </si>
  <si>
    <t>WHL CT3</t>
  </si>
  <si>
    <t>NORDPANTHER</t>
  </si>
  <si>
    <t>INSIGHT</t>
  </si>
  <si>
    <t>S054</t>
  </si>
  <si>
    <t>S016</t>
  </si>
  <si>
    <t>130S</t>
  </si>
  <si>
    <t>LAEM CHABANG</t>
  </si>
  <si>
    <t>LUCKY MERRY</t>
  </si>
  <si>
    <t>039S</t>
  </si>
  <si>
    <t>RCL  RBC1</t>
  </si>
  <si>
    <t>JITRA BHUM</t>
  </si>
  <si>
    <t>332S</t>
  </si>
  <si>
    <t>RATANA THIDA</t>
  </si>
  <si>
    <t>201S</t>
  </si>
  <si>
    <t>040S</t>
  </si>
  <si>
    <t xml:space="preserve">BANGKOK   </t>
  </si>
  <si>
    <t>BANGKOK</t>
  </si>
  <si>
    <t xml:space="preserve">BANGKOK </t>
  </si>
  <si>
    <t>SGP</t>
  </si>
  <si>
    <t xml:space="preserve">SINGAPORE        </t>
  </si>
  <si>
    <t>IAL  PMX</t>
  </si>
  <si>
    <t>CMA CGM CARL ANTOINE</t>
  </si>
  <si>
    <t>0AA9JW1</t>
  </si>
  <si>
    <t>YML SA3/COSCO ESA</t>
  </si>
  <si>
    <t xml:space="preserve"> EVER LIFTING</t>
  </si>
  <si>
    <t>041W</t>
  </si>
  <si>
    <t>COSCO SHIPPING THAMES</t>
  </si>
  <si>
    <t>XIN FEI ZHOU</t>
  </si>
  <si>
    <t>078W</t>
  </si>
  <si>
    <t xml:space="preserve">EVER LUCENT </t>
  </si>
  <si>
    <t xml:space="preserve">MANILA </t>
  </si>
  <si>
    <t>MANILA</t>
  </si>
  <si>
    <t>ZHONG WAI YUN XIN GANG</t>
  </si>
  <si>
    <t>2113S</t>
  </si>
  <si>
    <t>SNL / CPS</t>
  </si>
  <si>
    <t>SITC GENSAN</t>
  </si>
  <si>
    <t>2115S</t>
  </si>
  <si>
    <t>E.R. FELIXSTOWE</t>
  </si>
  <si>
    <t>2105S</t>
  </si>
  <si>
    <t>2116S</t>
  </si>
  <si>
    <t>SIHANOUKVILLE</t>
  </si>
  <si>
    <t xml:space="preserve">SIHANOUKVILLE </t>
  </si>
  <si>
    <t xml:space="preserve">                                                                                                                                    JAPAN &amp; SOUTH KOREA   </t>
  </si>
  <si>
    <t xml:space="preserve">KOBE </t>
  </si>
  <si>
    <t>XIN MING ZHOU 18</t>
  </si>
  <si>
    <t>2107E</t>
  </si>
  <si>
    <t>NOSCO NBX</t>
  </si>
  <si>
    <t>NEW MINGZHOU 66</t>
  </si>
  <si>
    <t>2120E</t>
  </si>
  <si>
    <t>NEW MINGZHOU 28</t>
  </si>
  <si>
    <t>2119E</t>
  </si>
  <si>
    <t>NEW MINGZHOU 16</t>
  </si>
  <si>
    <t>2121E</t>
  </si>
  <si>
    <t xml:space="preserve">OSAKA </t>
  </si>
  <si>
    <t xml:space="preserve">MOJI </t>
  </si>
  <si>
    <t>SITC KOBE</t>
  </si>
  <si>
    <t>2135E</t>
  </si>
  <si>
    <t xml:space="preserve">SITC/SKU </t>
  </si>
  <si>
    <t>2137E</t>
  </si>
  <si>
    <t>2139E</t>
  </si>
  <si>
    <t>2141E</t>
  </si>
  <si>
    <t>2143E</t>
  </si>
  <si>
    <t>HAKATA</t>
  </si>
  <si>
    <t xml:space="preserve">HAKATA </t>
  </si>
  <si>
    <t>SITC/SKU</t>
  </si>
  <si>
    <t xml:space="preserve">TOKYO </t>
  </si>
  <si>
    <t>LANTAU BRIDE</t>
  </si>
  <si>
    <t>140E</t>
  </si>
  <si>
    <t>CSCL COSCO SKT8          /SNL NKT1 SITC</t>
  </si>
  <si>
    <t>141E</t>
  </si>
  <si>
    <t>142E</t>
  </si>
  <si>
    <t>143E</t>
  </si>
  <si>
    <t>144E</t>
  </si>
  <si>
    <t xml:space="preserve">YOKOHAMA </t>
  </si>
  <si>
    <t xml:space="preserve">YOKOHAMA     </t>
  </si>
  <si>
    <t>COSCO CJ29</t>
  </si>
  <si>
    <t xml:space="preserve">NAGOYA </t>
  </si>
  <si>
    <t>SITC HONGKONG</t>
  </si>
  <si>
    <t>2135N</t>
  </si>
  <si>
    <t>NOSCO (SITC)   VTX2          /SNL NJ1</t>
  </si>
  <si>
    <t>2113N</t>
  </si>
  <si>
    <t>SITC JIANGSU</t>
  </si>
  <si>
    <t xml:space="preserve">BUSAN  </t>
  </si>
  <si>
    <t xml:space="preserve">SHECAN </t>
  </si>
  <si>
    <t>2123E</t>
  </si>
  <si>
    <t>DONGYOUNG</t>
  </si>
  <si>
    <t>SHECAN</t>
  </si>
  <si>
    <t>2124E</t>
  </si>
  <si>
    <t>2125E</t>
  </si>
  <si>
    <t>2126E</t>
  </si>
  <si>
    <t>2127E</t>
  </si>
  <si>
    <t xml:space="preserve">SUNNY IVY </t>
  </si>
  <si>
    <t>2110E</t>
  </si>
  <si>
    <t xml:space="preserve">PANCON SUNSHINE </t>
  </si>
  <si>
    <t>2113E</t>
  </si>
  <si>
    <t>2112E</t>
  </si>
  <si>
    <t>2114E</t>
  </si>
  <si>
    <t xml:space="preserve">INCHON </t>
  </si>
  <si>
    <t>XIN MING ZHOU 20</t>
  </si>
  <si>
    <t>2128E</t>
  </si>
  <si>
    <t>NOSCO</t>
  </si>
  <si>
    <t>2129E</t>
  </si>
  <si>
    <t>2130E</t>
  </si>
  <si>
    <t>2131E</t>
  </si>
  <si>
    <t>2132E</t>
  </si>
  <si>
    <t>PANCON GLORY</t>
  </si>
  <si>
    <t>DONGYOUNG/TAIYOUNG</t>
  </si>
  <si>
    <t>KAOHSIUNG</t>
  </si>
  <si>
    <t xml:space="preserve">KAOHSIUNG </t>
  </si>
  <si>
    <t>DONG FANG FU</t>
  </si>
  <si>
    <t>SNL</t>
  </si>
  <si>
    <t xml:space="preserve">KEELUNG </t>
  </si>
  <si>
    <t>KEELUNG</t>
  </si>
  <si>
    <t>NEW MINGZHOU 12</t>
  </si>
  <si>
    <t>NOSCO NTW1 1/2</t>
  </si>
  <si>
    <t>NEW MINGZHOU 60</t>
  </si>
  <si>
    <t>2126S</t>
  </si>
  <si>
    <t>NOSCO NTW2   4/5</t>
  </si>
  <si>
    <t xml:space="preserve">TAICHUNG </t>
  </si>
  <si>
    <t>TAICHUNG</t>
  </si>
  <si>
    <t xml:space="preserve">HONGKONG </t>
  </si>
  <si>
    <t>HONGKONG</t>
  </si>
  <si>
    <t>BIENDONG MARINER</t>
  </si>
  <si>
    <t>2114W</t>
  </si>
  <si>
    <t>ASL HHX1</t>
  </si>
  <si>
    <t>VICTORY VOYAGER</t>
  </si>
  <si>
    <t>2115W</t>
  </si>
  <si>
    <t>2116W</t>
  </si>
  <si>
    <t>COSCO /PMX</t>
  </si>
  <si>
    <t>SOL PROMISE</t>
  </si>
  <si>
    <t>106A</t>
  </si>
  <si>
    <t>TSL NV1</t>
  </si>
  <si>
    <t>JAN</t>
  </si>
  <si>
    <t>21011A</t>
  </si>
  <si>
    <t>PUTNAM</t>
  </si>
  <si>
    <t>21007A</t>
  </si>
  <si>
    <t>HANSA COLOMBO</t>
  </si>
  <si>
    <t>107A</t>
  </si>
  <si>
    <t xml:space="preserve">INDIAN ROUTE   </t>
  </si>
  <si>
    <t xml:space="preserve">MADRAS/CHENNAI  </t>
  </si>
  <si>
    <t>SINGAPORE</t>
  </si>
  <si>
    <t xml:space="preserve">VIA </t>
  </si>
  <si>
    <t>BLANK SAILING</t>
  </si>
  <si>
    <t>COSCO /RES1</t>
  </si>
  <si>
    <t>THALASSA AXIA</t>
  </si>
  <si>
    <t>1058W</t>
  </si>
  <si>
    <t>NSA</t>
  </si>
  <si>
    <t xml:space="preserve">NEW DELHI </t>
  </si>
  <si>
    <t>KMTC DELHI</t>
  </si>
  <si>
    <t>2101W</t>
  </si>
  <si>
    <t>COSCO  AIS</t>
  </si>
  <si>
    <t>KMTC COLOMBO</t>
  </si>
  <si>
    <t>2104W</t>
  </si>
  <si>
    <t>LEO PARAMOUNT</t>
  </si>
  <si>
    <t>TS MUMBAI</t>
  </si>
  <si>
    <t>21003W</t>
  </si>
  <si>
    <t>XIN YAN TIAN</t>
  </si>
  <si>
    <t>065W</t>
  </si>
  <si>
    <t xml:space="preserve">NHAVA SHEVA      </t>
  </si>
  <si>
    <t xml:space="preserve">COLOMBO        </t>
  </si>
  <si>
    <t xml:space="preserve">COLOMBO  </t>
  </si>
  <si>
    <t>COSCO/PMX</t>
  </si>
  <si>
    <t>CHITTAGONG</t>
  </si>
  <si>
    <t>MCC TAIPEI  </t>
  </si>
  <si>
    <t>120A  </t>
  </si>
  <si>
    <t xml:space="preserve">MCC SH1 </t>
  </si>
  <si>
    <t>MCC TOKYO  </t>
  </si>
  <si>
    <t>123A  </t>
  </si>
  <si>
    <t>MAERSK HAI PHONG  </t>
  </si>
  <si>
    <t>124A  </t>
  </si>
  <si>
    <t>MCC MANDALAY  </t>
  </si>
  <si>
    <t>114A  </t>
  </si>
  <si>
    <t>MAERSK SONGKHLA  </t>
  </si>
  <si>
    <t>SINGAPORE(VIA)</t>
  </si>
  <si>
    <t>COSCO  MEX5</t>
  </si>
  <si>
    <t>EVER LEGEND</t>
  </si>
  <si>
    <t>0069W</t>
  </si>
  <si>
    <t>ITAL UNIVERSO</t>
  </si>
  <si>
    <t>0071W</t>
  </si>
  <si>
    <t>PAKISTAN &amp; MIDDLE EAST &amp; RED SEA ROUTE</t>
  </si>
  <si>
    <t xml:space="preserve">DUBAI(JEBEL ALI) </t>
  </si>
  <si>
    <t>DUBAI</t>
  </si>
  <si>
    <t>CSCL NEPTUNE</t>
  </si>
  <si>
    <t>COSCO  MEX</t>
  </si>
  <si>
    <t>CSCL MERCURY</t>
  </si>
  <si>
    <t>075W</t>
  </si>
  <si>
    <t xml:space="preserve">COSCO SHIPPING HIMALAYAS </t>
  </si>
  <si>
    <t>027W</t>
  </si>
  <si>
    <t>COSCO SHIPPING PLANET</t>
  </si>
  <si>
    <t>KARACHI</t>
  </si>
  <si>
    <t xml:space="preserve">KARACHI </t>
  </si>
  <si>
    <t>COSCO/ PMX</t>
  </si>
  <si>
    <t>KUWAIT</t>
  </si>
  <si>
    <t>COSCO MEX5</t>
  </si>
  <si>
    <t>JEDDAH</t>
  </si>
  <si>
    <t xml:space="preserve">AQABA </t>
  </si>
  <si>
    <t xml:space="preserve">DAMMAN </t>
  </si>
  <si>
    <t xml:space="preserve">RIYADH </t>
  </si>
  <si>
    <r>
      <rPr>
        <sz val="12"/>
        <color theme="1"/>
        <rFont val="Arial Narrow"/>
        <charset val="134"/>
      </rPr>
      <t>DUBAI</t>
    </r>
    <r>
      <rPr>
        <sz val="12"/>
        <color theme="1"/>
        <rFont val="宋体"/>
        <charset val="134"/>
      </rPr>
      <t>（</t>
    </r>
    <r>
      <rPr>
        <sz val="12"/>
        <color theme="1"/>
        <rFont val="Arial Narrow"/>
        <charset val="134"/>
      </rPr>
      <t>VIA)</t>
    </r>
  </si>
  <si>
    <t>DOHA</t>
  </si>
  <si>
    <t>DUBAI(VIA)</t>
  </si>
  <si>
    <t>VIA</t>
  </si>
  <si>
    <t>YM MOBILITY</t>
  </si>
  <si>
    <t>058W</t>
  </si>
  <si>
    <t>ONE /AG2</t>
  </si>
  <si>
    <t>YM MATURITY</t>
  </si>
  <si>
    <t>YM MASCULINITY</t>
  </si>
  <si>
    <t>073W</t>
  </si>
  <si>
    <t>YM MUTUALITY</t>
  </si>
  <si>
    <t>084W</t>
  </si>
  <si>
    <t>YM MANDATE</t>
  </si>
  <si>
    <t>072W</t>
  </si>
  <si>
    <t>CENTRAL AND SOUTH AMERICAN ROUTE</t>
  </si>
  <si>
    <t xml:space="preserve">BUENOS AIRES     </t>
  </si>
  <si>
    <t>BUENOS AIRES</t>
  </si>
  <si>
    <t>CAPE ARTEMISIO</t>
  </si>
  <si>
    <t>2125W</t>
  </si>
  <si>
    <t>ONE /SX1</t>
  </si>
  <si>
    <t>SEASPAN FALCON</t>
  </si>
  <si>
    <t>2126W</t>
  </si>
  <si>
    <t>MSC ABIDJAN</t>
  </si>
  <si>
    <t>FI127A</t>
  </si>
  <si>
    <t>BUENOS AIRES EXPRESS</t>
  </si>
  <si>
    <t>2128W</t>
  </si>
  <si>
    <t>SEASPAN RAPTOR</t>
  </si>
  <si>
    <t>2129W</t>
  </si>
  <si>
    <t>ONE/COSCO/SX1</t>
  </si>
  <si>
    <t xml:space="preserve">MONTEVIDEO   </t>
  </si>
  <si>
    <t>MONTEVIDEO</t>
  </si>
  <si>
    <t>SANTOS</t>
  </si>
  <si>
    <t xml:space="preserve">SANTOS    </t>
  </si>
  <si>
    <t xml:space="preserve">ITAJAI      </t>
  </si>
  <si>
    <t>NAVEGANTES</t>
  </si>
  <si>
    <t xml:space="preserve">PARANAGUA        </t>
  </si>
  <si>
    <t>PARANAGUA</t>
  </si>
  <si>
    <t>126W</t>
  </si>
  <si>
    <t>HSD  ASIA2</t>
  </si>
  <si>
    <t xml:space="preserve">CALLAO </t>
  </si>
  <si>
    <t>KUALA LUMPUR EXPRESS</t>
  </si>
  <si>
    <t>ONE/AX1</t>
  </si>
  <si>
    <t>SEASPAN BENEFACTOR</t>
  </si>
  <si>
    <t>COCHRANE</t>
  </si>
  <si>
    <t>COYHAIQUE</t>
  </si>
  <si>
    <t>CORCOVADO</t>
  </si>
  <si>
    <t>EVER LUCID</t>
  </si>
  <si>
    <t>056E</t>
  </si>
  <si>
    <t>COSCO/WSA</t>
  </si>
  <si>
    <t>EVER LIVEN</t>
  </si>
  <si>
    <t>052E</t>
  </si>
  <si>
    <t>EVER SIGMA</t>
  </si>
  <si>
    <t>109E</t>
  </si>
  <si>
    <t>EVER LAWFUL</t>
  </si>
  <si>
    <t>045E</t>
  </si>
  <si>
    <t xml:space="preserve">GUAYAQUIL  </t>
  </si>
  <si>
    <t>GUAYAQUIL</t>
  </si>
  <si>
    <t xml:space="preserve"> ETA</t>
  </si>
  <si>
    <t>COSCO  WSA2</t>
  </si>
  <si>
    <t xml:space="preserve">VALPARAISO </t>
  </si>
  <si>
    <t>VALPARAISO</t>
  </si>
  <si>
    <t xml:space="preserve">BUENA VENTURA </t>
  </si>
  <si>
    <t xml:space="preserve">IQUIQUE  </t>
  </si>
  <si>
    <t xml:space="preserve">ONE/AX1 </t>
  </si>
  <si>
    <t xml:space="preserve">MANZANILIO (MEX) </t>
  </si>
  <si>
    <t>COSCO  WSA</t>
  </si>
  <si>
    <t xml:space="preserve">LA GUAIRA </t>
  </si>
  <si>
    <t>CARTAGENA (via)</t>
  </si>
  <si>
    <t>COSCO GUANGZHOU</t>
  </si>
  <si>
    <t>0PP9XE1MA</t>
  </si>
  <si>
    <t>HPL/JJCS</t>
  </si>
  <si>
    <t>APL SALALAH</t>
  </si>
  <si>
    <t>0PP9ZE1MA</t>
  </si>
  <si>
    <t>CSCL ZEEBRUGGE</t>
  </si>
  <si>
    <t>0PPA1E1MA</t>
  </si>
  <si>
    <t>CSCL LONG BEACH</t>
  </si>
  <si>
    <t>0PPA7E1MA</t>
  </si>
  <si>
    <t>APL BARCELONA</t>
  </si>
  <si>
    <t>0PPA5E1MA</t>
  </si>
  <si>
    <t xml:space="preserve">COLON </t>
  </si>
  <si>
    <t>MANZANILLO(via)</t>
  </si>
  <si>
    <t>CMA /HPL/JJCS</t>
  </si>
  <si>
    <t>CAUCEDO ,DOMINICAN REP</t>
  </si>
  <si>
    <t xml:space="preserve">CAUCEDO </t>
  </si>
  <si>
    <t>CMA /HPL JJCS</t>
  </si>
  <si>
    <t>.</t>
  </si>
  <si>
    <t>SAN JOSE ,COSTARICA</t>
  </si>
  <si>
    <t>LAZARO CARDENAS(via)</t>
  </si>
  <si>
    <t>HPL  JJCS</t>
  </si>
  <si>
    <t>PUERTO QUETZAL,GUATEMALA</t>
  </si>
  <si>
    <t>MAERSK SAVANNAH</t>
  </si>
  <si>
    <t>126E</t>
  </si>
  <si>
    <t>HSD  ASPA3</t>
  </si>
  <si>
    <t>GUATEMALA CITY ,GUATEMALA</t>
  </si>
  <si>
    <t>PUERTO QUETZAL(via)</t>
  </si>
  <si>
    <t>NORTH AMERICAN ROUTE</t>
  </si>
  <si>
    <t xml:space="preserve">ATLANTA,GA </t>
  </si>
  <si>
    <t>LONG BEACH(via)</t>
  </si>
  <si>
    <t>YM UNIFORMITY</t>
  </si>
  <si>
    <t>054E</t>
  </si>
  <si>
    <t>ONE PS6</t>
  </si>
  <si>
    <t xml:space="preserve">YM UPWARD </t>
  </si>
  <si>
    <t>072E</t>
  </si>
  <si>
    <t>EXPRESS BERLIN</t>
  </si>
  <si>
    <t>022E</t>
  </si>
  <si>
    <t xml:space="preserve">YM TOTALITY </t>
  </si>
  <si>
    <t>006E</t>
  </si>
  <si>
    <t xml:space="preserve">LOS ANGELES,CA </t>
  </si>
  <si>
    <t>LOS ANGELES</t>
  </si>
  <si>
    <t>COSCO AMERICA</t>
  </si>
  <si>
    <t>059E</t>
  </si>
  <si>
    <t>COSCO/OOCL AAC</t>
  </si>
  <si>
    <t>KOTA PETANI</t>
  </si>
  <si>
    <t>0006E</t>
  </si>
  <si>
    <t>KOTA PURI</t>
  </si>
  <si>
    <t>0005E</t>
  </si>
  <si>
    <t>COSCO TAICANG</t>
  </si>
  <si>
    <t>COSCO ASIA</t>
  </si>
  <si>
    <t>EVER LOVELY</t>
  </si>
  <si>
    <t>0862E</t>
  </si>
  <si>
    <t>COSCO AAC2</t>
  </si>
  <si>
    <t>EVER LOGIC</t>
  </si>
  <si>
    <t>0863E</t>
  </si>
  <si>
    <t>EVER LIBRA</t>
  </si>
  <si>
    <t>0864E</t>
  </si>
  <si>
    <t>EVER LENIENT</t>
  </si>
  <si>
    <t>0865E</t>
  </si>
  <si>
    <t>NAVARINO</t>
  </si>
  <si>
    <t>0866E</t>
  </si>
  <si>
    <t>OOCL SOUTHAMPTON</t>
  </si>
  <si>
    <t>085E</t>
  </si>
  <si>
    <t xml:space="preserve">COSCO/OOCL AAC4 </t>
  </si>
  <si>
    <t>OOCL LONDON</t>
  </si>
  <si>
    <t>067E</t>
  </si>
  <si>
    <t>OOCL LUXEMBOURG</t>
  </si>
  <si>
    <t>002E</t>
  </si>
  <si>
    <t>OOCL TOKYO</t>
  </si>
  <si>
    <t>095E</t>
  </si>
  <si>
    <t>OAKLAND,CA</t>
  </si>
  <si>
    <t>SEATLE,WA</t>
  </si>
  <si>
    <t>SEATTLE</t>
  </si>
  <si>
    <t>COSCO MPNW</t>
  </si>
  <si>
    <t>APL SOUTHAMPTON</t>
  </si>
  <si>
    <t>0SV3VS1</t>
  </si>
  <si>
    <t>APL PARIS</t>
  </si>
  <si>
    <t>0SV43S1</t>
  </si>
  <si>
    <t>0SV47S1</t>
  </si>
  <si>
    <t>NEW YORK,NJ</t>
  </si>
  <si>
    <t>COSCO FORTUNE</t>
  </si>
  <si>
    <t>047E</t>
  </si>
  <si>
    <t>COSCO EMC AWE2</t>
  </si>
  <si>
    <t>CMA CGM J. MADISON</t>
  </si>
  <si>
    <t>0MB3FE1</t>
  </si>
  <si>
    <t>CMA CGM T. ROOSEVELT</t>
  </si>
  <si>
    <t>0MB3HE1</t>
  </si>
  <si>
    <t>CMA CGM J. ADAMS</t>
  </si>
  <si>
    <t>0MB3JE1</t>
  </si>
  <si>
    <t>COSCO SHIPPING LOTUS</t>
  </si>
  <si>
    <t>APL CHARLESTON</t>
  </si>
  <si>
    <t>0VC3RE1</t>
  </si>
  <si>
    <t>COSCO  EMC AWE1/NUE</t>
  </si>
  <si>
    <t>EVER LAUREL</t>
  </si>
  <si>
    <t>0909E</t>
  </si>
  <si>
    <t>EVER LUNAR</t>
  </si>
  <si>
    <t>0910E</t>
  </si>
  <si>
    <t>EVER LEADER</t>
  </si>
  <si>
    <t>0911E</t>
  </si>
  <si>
    <t>EVER LINKING</t>
  </si>
  <si>
    <t>0912E</t>
  </si>
  <si>
    <t xml:space="preserve">BOSTON,MA </t>
  </si>
  <si>
    <t>COSCO EMC AWE1</t>
  </si>
  <si>
    <t>MIAMI,FL</t>
  </si>
  <si>
    <t>MIAMI</t>
  </si>
  <si>
    <t>CMA CGM MAUPASSANT</t>
  </si>
  <si>
    <t>0PG47E1</t>
  </si>
  <si>
    <t>CMA  EMC COSCO GME2/PEX3</t>
  </si>
  <si>
    <t>ALEXANDRA</t>
  </si>
  <si>
    <t>0PG49E1</t>
  </si>
  <si>
    <t>CMA CGM TANCREDI</t>
  </si>
  <si>
    <t>0PGT0E1</t>
  </si>
  <si>
    <t>CMA CGM DALILA</t>
  </si>
  <si>
    <t>0PG4DE1</t>
  </si>
  <si>
    <t>APL FLORIDA</t>
  </si>
  <si>
    <t>0PG4FE1</t>
  </si>
  <si>
    <t xml:space="preserve">CHICAGO,IL </t>
  </si>
  <si>
    <t>LOS ANGELES(VIA)</t>
  </si>
  <si>
    <t xml:space="preserve">Dallas, TX </t>
  </si>
  <si>
    <r>
      <rPr>
        <sz val="12"/>
        <color theme="1"/>
        <rFont val="Arial Narrow"/>
        <charset val="134"/>
      </rPr>
      <t>LOS ANGELES</t>
    </r>
    <r>
      <rPr>
        <sz val="12"/>
        <color theme="1"/>
        <rFont val="宋体"/>
        <charset val="134"/>
      </rPr>
      <t>（</t>
    </r>
    <r>
      <rPr>
        <sz val="12"/>
        <color theme="1"/>
        <rFont val="Arial Narrow"/>
        <charset val="134"/>
      </rPr>
      <t>VIA)</t>
    </r>
  </si>
  <si>
    <t>CANADA ROUTE</t>
  </si>
  <si>
    <t xml:space="preserve">VANCOUVER </t>
  </si>
  <si>
    <t>SM TIANJIN</t>
  </si>
  <si>
    <t>2105E</t>
  </si>
  <si>
    <t>SML  PNS</t>
  </si>
  <si>
    <t>MALIAKOS 2105E</t>
  </si>
  <si>
    <t>TO BE NOMINATED D 2104E</t>
  </si>
  <si>
    <t>2104E</t>
  </si>
  <si>
    <t>SM QINGDAO</t>
  </si>
  <si>
    <t>RDO CONCERT</t>
  </si>
  <si>
    <t>105E</t>
  </si>
  <si>
    <t>ONE  PN1</t>
  </si>
  <si>
    <t>SAN DIEGO BRIDGE</t>
  </si>
  <si>
    <t>SEATTLE BRIDGE</t>
  </si>
  <si>
    <t>ARIES</t>
  </si>
  <si>
    <t>120E</t>
  </si>
  <si>
    <t>MOL PREMIUM</t>
  </si>
  <si>
    <t>060E</t>
  </si>
  <si>
    <t xml:space="preserve">MONTREAL </t>
  </si>
  <si>
    <t>MONTREAL</t>
  </si>
  <si>
    <t>ONE COSMOS</t>
  </si>
  <si>
    <t>081E</t>
  </si>
  <si>
    <t>ONE  PN4</t>
  </si>
  <si>
    <t>HYUNDAI BRAVE</t>
  </si>
  <si>
    <t>COSCO YANTIAN</t>
  </si>
  <si>
    <t>088N</t>
  </si>
  <si>
    <t>COSCO CPNW</t>
  </si>
  <si>
    <t>CSCL SOUTH CHINA SEA</t>
  </si>
  <si>
    <t>032N</t>
  </si>
  <si>
    <t>COSCO AFRICA</t>
  </si>
  <si>
    <t>054N</t>
  </si>
  <si>
    <t>XIN BEIJING</t>
  </si>
  <si>
    <t>110N</t>
  </si>
  <si>
    <t>CSCL AUTUMN</t>
  </si>
  <si>
    <t>025N</t>
  </si>
  <si>
    <t xml:space="preserve">TORONTO  </t>
  </si>
  <si>
    <t xml:space="preserve">TORONTO </t>
  </si>
  <si>
    <t>ONE PN4</t>
  </si>
  <si>
    <t xml:space="preserve">                                  </t>
  </si>
  <si>
    <t xml:space="preserve">          SALLING SCHEDULE-SHANGHAI     </t>
  </si>
  <si>
    <t>Jul.</t>
  </si>
  <si>
    <t>PS: THE CARGO AND DOC WILL BE SENT TO OUR WAREHOUSE AND COMPANY BEFOR 11:00AM IN CUT OFF TIME</t>
  </si>
  <si>
    <t>EUROPEAN ROUTE</t>
  </si>
  <si>
    <t>HAMBURG</t>
  </si>
  <si>
    <t>CNSHA</t>
  </si>
  <si>
    <t>HAM</t>
  </si>
  <si>
    <t xml:space="preserve">CUT OFF </t>
  </si>
  <si>
    <t>TRITON</t>
  </si>
  <si>
    <t>58028W</t>
  </si>
  <si>
    <t>COSCO(AEU9)
EMC(CES)
OOCL(LL7)</t>
  </si>
  <si>
    <t>THESEUS</t>
  </si>
  <si>
    <t>59025W</t>
  </si>
  <si>
    <t>THALASSA AVRA</t>
  </si>
  <si>
    <t>60038W</t>
  </si>
  <si>
    <t>THALASSA NIKI</t>
  </si>
  <si>
    <t>61036W</t>
  </si>
  <si>
    <t>THALASSA HELLAS</t>
  </si>
  <si>
    <t>62043W</t>
  </si>
  <si>
    <t>EVER GOVERN</t>
  </si>
  <si>
    <t>63010W</t>
  </si>
  <si>
    <t>0FL9RW</t>
  </si>
  <si>
    <t>COSCO(AEU2)
EMC(FAL1)
OOCL(LL4)
CMA(FAL1)</t>
  </si>
  <si>
    <t>0FL9TW</t>
  </si>
  <si>
    <t>0FL9VW</t>
  </si>
  <si>
    <t>0FL9XW</t>
  </si>
  <si>
    <t>CMA CGM RIVOLI</t>
  </si>
  <si>
    <t>0FL9ZW</t>
  </si>
  <si>
    <t>COSCO SHIPPING TAURUS</t>
  </si>
  <si>
    <t>COSCO(AEU3)
EMC(NE3)
OOCL(LL2)
CMA(FAL2)</t>
  </si>
  <si>
    <t>FELIXSTOWE</t>
  </si>
  <si>
    <t>FLX</t>
  </si>
  <si>
    <t>46011W</t>
  </si>
  <si>
    <t>COSCO(AEU1)
EMC(NE1)
OOCL(LL6)
CMA(FAL6)</t>
  </si>
  <si>
    <t>47015W</t>
  </si>
  <si>
    <t>48014W</t>
  </si>
  <si>
    <t>49009W</t>
  </si>
  <si>
    <t>50012W</t>
  </si>
  <si>
    <t>EVER ACE</t>
  </si>
  <si>
    <t>51001W</t>
  </si>
  <si>
    <t>LEH</t>
  </si>
  <si>
    <t>CMA CGM MONTMARTRE</t>
  </si>
  <si>
    <t>0FL9PW</t>
  </si>
  <si>
    <t>ROT</t>
  </si>
  <si>
    <t>ANT</t>
  </si>
  <si>
    <t>NORDIC ROUTE</t>
  </si>
  <si>
    <t>GOT</t>
  </si>
  <si>
    <t>VIA ROTTERDAM</t>
  </si>
  <si>
    <t>RIGA/TALLINN</t>
  </si>
  <si>
    <t>VIA HAMBURG</t>
  </si>
  <si>
    <t>HEL</t>
  </si>
  <si>
    <t>ARS/COP</t>
  </si>
  <si>
    <t>ZEE</t>
  </si>
  <si>
    <t>DBL</t>
  </si>
  <si>
    <t>OOCL INDONESIA</t>
  </si>
  <si>
    <t>COSCO(AEU1)
EMC(NE1)
OOCL(LL1)
CMA(FAL5)</t>
  </si>
  <si>
    <t>VIA ZEEBRUGGE</t>
  </si>
  <si>
    <t>LISBON</t>
  </si>
  <si>
    <t>LIS</t>
  </si>
  <si>
    <t>ONE/YML/HPL
(FE2)</t>
  </si>
  <si>
    <t>0002W</t>
  </si>
  <si>
    <t>MOL TRUST</t>
  </si>
  <si>
    <t>MEDITERRANEAN ROUTE</t>
  </si>
  <si>
    <t xml:space="preserve">GENOVA </t>
  </si>
  <si>
    <t>GOA</t>
  </si>
  <si>
    <t>ONE/YML/HPL
(MD2)</t>
  </si>
  <si>
    <t>BARCELONA</t>
  </si>
  <si>
    <t>BAR</t>
  </si>
  <si>
    <t>ONE/YML/HPL
(MD1)</t>
  </si>
  <si>
    <t>NO VESSEL</t>
  </si>
  <si>
    <t xml:space="preserve">ISTANBUL(AMBARLI) </t>
  </si>
  <si>
    <t>AMB</t>
  </si>
  <si>
    <t>MSC REEF</t>
  </si>
  <si>
    <t>MSK(AE15)</t>
  </si>
  <si>
    <t>MSC VIVIANA</t>
  </si>
  <si>
    <t>125W</t>
  </si>
  <si>
    <t>MSC INGY</t>
  </si>
  <si>
    <t>MSC MIRJAM</t>
  </si>
  <si>
    <t>MSC OSCAR</t>
  </si>
  <si>
    <t>MSC ZOE</t>
  </si>
  <si>
    <t>POTI</t>
  </si>
  <si>
    <t>PIR</t>
  </si>
  <si>
    <t>THALASSA MANA</t>
  </si>
  <si>
    <t>98036W</t>
  </si>
  <si>
    <t>COSCO(AEM1)
EMC(MD2)
OOCL(WM1)
CMA(MEX2)</t>
  </si>
  <si>
    <t>VIA PIR</t>
  </si>
  <si>
    <t>COSCO PRIDE</t>
  </si>
  <si>
    <t>02023W</t>
  </si>
  <si>
    <t>CSCL JUPITER</t>
  </si>
  <si>
    <t>KPR</t>
  </si>
  <si>
    <t>0BE9TW</t>
  </si>
  <si>
    <t>COSCO(AEM6)
EMC(BEX2)
OOCL(AAS)
CMA(PHEX)</t>
  </si>
  <si>
    <t>TO BE ADVISED</t>
  </si>
  <si>
    <t>CMA CGM CORNEILLE</t>
  </si>
  <si>
    <t>0BEA1W</t>
  </si>
  <si>
    <t xml:space="preserve">ALEXANDRIA  </t>
  </si>
  <si>
    <t>ALEX(DEKHELA)</t>
  </si>
  <si>
    <t>LIMASSOL</t>
  </si>
  <si>
    <t>LIM</t>
  </si>
  <si>
    <t>BEIRUT</t>
  </si>
  <si>
    <t>COSCO(AEM3)
EMC(BEX)
OOCL(EM1)
CMA(BEX)</t>
  </si>
  <si>
    <t>0BX9VW</t>
  </si>
  <si>
    <t>0BX9ZW</t>
  </si>
  <si>
    <t>JOHANNA SCHULTE</t>
  </si>
  <si>
    <t>COSCO SHIPPING PANAMA</t>
  </si>
  <si>
    <t>029W</t>
  </si>
  <si>
    <t>CONSTANTZA</t>
  </si>
  <si>
    <t>CND</t>
  </si>
  <si>
    <t>ODESSA</t>
  </si>
  <si>
    <t>ODS</t>
  </si>
  <si>
    <t>VARNA</t>
  </si>
  <si>
    <t>IST</t>
  </si>
  <si>
    <t>KAV</t>
  </si>
  <si>
    <t xml:space="preserve">YM WISH
</t>
  </si>
  <si>
    <t>031W</t>
  </si>
  <si>
    <t>YML(MD3)</t>
  </si>
  <si>
    <t>VIA IST</t>
  </si>
  <si>
    <t xml:space="preserve">YM WORTH
</t>
  </si>
  <si>
    <t>030W</t>
  </si>
  <si>
    <t xml:space="preserve">YM WONDERLAND
</t>
  </si>
  <si>
    <t>013W</t>
  </si>
  <si>
    <t xml:space="preserve">(vessel unknow)
</t>
  </si>
  <si>
    <t>HONGKONG &amp; TAIWAN</t>
  </si>
  <si>
    <t>MILD SONATA</t>
  </si>
  <si>
    <t>JJ(CHH2)</t>
  </si>
  <si>
    <t>MILD TEMPO</t>
  </si>
  <si>
    <t>MILD JAZZ</t>
  </si>
  <si>
    <t>SITC GUANGXI</t>
  </si>
  <si>
    <t>SITC(VTX1)</t>
  </si>
  <si>
    <t>SITC JAKARTA</t>
  </si>
  <si>
    <t>SITC LIAONING</t>
  </si>
  <si>
    <t>SITC KANTO</t>
  </si>
  <si>
    <t>SITC(CKV2)</t>
  </si>
  <si>
    <t>SITC MACAO</t>
  </si>
  <si>
    <t>2118S</t>
  </si>
  <si>
    <t>SITC GUANGDONG</t>
  </si>
  <si>
    <t>INTEGRA</t>
  </si>
  <si>
    <t>KEELUNG/KAOHSIUNG/TAICHUNG</t>
  </si>
  <si>
    <r>
      <rPr>
        <sz val="11"/>
        <color theme="1"/>
        <rFont val="Arial Narrow"/>
        <charset val="134"/>
      </rPr>
      <t>J</t>
    </r>
    <r>
      <rPr>
        <sz val="11"/>
        <color theme="1"/>
        <rFont val="宋体"/>
        <charset val="134"/>
        <scheme val="minor"/>
      </rPr>
      <t>J STAR</t>
    </r>
  </si>
  <si>
    <t>HASCO(STW1)</t>
  </si>
  <si>
    <r>
      <rPr>
        <sz val="11"/>
        <color theme="1"/>
        <rFont val="Arial Narrow"/>
        <charset val="134"/>
      </rPr>
      <t>G</t>
    </r>
    <r>
      <rPr>
        <sz val="11"/>
        <color theme="1"/>
        <rFont val="宋体"/>
        <charset val="134"/>
        <scheme val="minor"/>
      </rPr>
      <t>LORY OCEAN</t>
    </r>
  </si>
  <si>
    <t>HASCO(STW2)</t>
  </si>
  <si>
    <t xml:space="preserve">SINGAPORE  </t>
  </si>
  <si>
    <t>HYUNDAI UNITY</t>
  </si>
  <si>
    <t>0130S</t>
  </si>
  <si>
    <t>KMTC(KCM)</t>
  </si>
  <si>
    <t>BELMONTE EXPRESS</t>
  </si>
  <si>
    <t>DALIAN</t>
  </si>
  <si>
    <t>2103S</t>
  </si>
  <si>
    <t>TS NINGBO</t>
  </si>
  <si>
    <t>21007S</t>
  </si>
  <si>
    <t>0131S</t>
  </si>
  <si>
    <t>KMTC QINGDAO</t>
  </si>
  <si>
    <t>KMTC(KMSK)</t>
  </si>
  <si>
    <t>KMTC NINGBO</t>
  </si>
  <si>
    <t>KMTC TIANJIN</t>
  </si>
  <si>
    <t>KMTC SHENZHEN</t>
  </si>
  <si>
    <t xml:space="preserve">PORT KELANG  </t>
  </si>
  <si>
    <t>PKG(N)</t>
  </si>
  <si>
    <t>JKT</t>
  </si>
  <si>
    <t>KMTC SURABAYA</t>
  </si>
  <si>
    <t>KMTC(ANX)</t>
  </si>
  <si>
    <t>KENT TRADER</t>
  </si>
  <si>
    <t>EMORA</t>
  </si>
  <si>
    <t>2104S</t>
  </si>
  <si>
    <t>KMTC SEOUL</t>
  </si>
  <si>
    <t>KMTC DALIAN</t>
  </si>
  <si>
    <t>KMTC(CKI/S)</t>
  </si>
  <si>
    <t>KMTC SHIMIZU</t>
  </si>
  <si>
    <t>KMTC XIAMEN</t>
  </si>
  <si>
    <t>2108S</t>
  </si>
  <si>
    <t>SUR</t>
  </si>
  <si>
    <t>PASIR GUDANG</t>
  </si>
  <si>
    <t>EVER BLESS</t>
  </si>
  <si>
    <t>1824-024S</t>
  </si>
  <si>
    <t>EMC(NSB)</t>
  </si>
  <si>
    <t>EVER BLISS</t>
  </si>
  <si>
    <t>1825-053S</t>
  </si>
  <si>
    <t>EVER BLINK</t>
  </si>
  <si>
    <t>1826-019S</t>
  </si>
  <si>
    <t>SITC CHULAI</t>
  </si>
  <si>
    <t>1827-015S</t>
  </si>
  <si>
    <t>BELAWAN</t>
  </si>
  <si>
    <t>TANJUNG PELEPAS</t>
  </si>
  <si>
    <t>PORT  KELANG</t>
  </si>
  <si>
    <t>VIA TANJUNG PELEPAS</t>
  </si>
  <si>
    <t>BKK(PAT)</t>
  </si>
  <si>
    <t>SITC(VTX2)</t>
  </si>
  <si>
    <t>ITHA BHUM</t>
  </si>
  <si>
    <t>RCL(RBC)</t>
  </si>
  <si>
    <t>-</t>
  </si>
  <si>
    <t>0RK2FS</t>
  </si>
  <si>
    <t>ETA 03-Jul, discharge only</t>
  </si>
  <si>
    <t>284S</t>
  </si>
  <si>
    <t>292S</t>
  </si>
  <si>
    <t>HCM</t>
  </si>
  <si>
    <t>HAIPHONG</t>
  </si>
  <si>
    <t>SITC HAINAN</t>
  </si>
  <si>
    <t>SITC(CKV)</t>
  </si>
  <si>
    <t>SITC ZHEJIANG</t>
  </si>
  <si>
    <t>SITC HEBEI</t>
  </si>
  <si>
    <t>2120S</t>
  </si>
  <si>
    <t>2125S</t>
  </si>
  <si>
    <t>SITC(CJV5)</t>
  </si>
  <si>
    <t>SITC KAOHSIUNG</t>
  </si>
  <si>
    <t>SITC(CJV2)</t>
  </si>
  <si>
    <t>SITC KWANGYANG</t>
  </si>
  <si>
    <t>HOLY SPIRIT</t>
  </si>
  <si>
    <t>2122S</t>
  </si>
  <si>
    <t>2124S</t>
  </si>
  <si>
    <t>DANANG</t>
  </si>
  <si>
    <t>SITC YANTAI</t>
  </si>
  <si>
    <t>SITC(CJV6)</t>
  </si>
  <si>
    <t>SITC SHENZHEN</t>
  </si>
  <si>
    <t>SITC YOKKAICHI</t>
  </si>
  <si>
    <t>MANILA(S)</t>
  </si>
  <si>
    <r>
      <rPr>
        <sz val="11"/>
        <color theme="1"/>
        <rFont val="Arial Narrow"/>
        <charset val="134"/>
      </rPr>
      <t>HMM/</t>
    </r>
    <r>
      <rPr>
        <sz val="11"/>
        <color rgb="FFFF0000"/>
        <rFont val="Arial Narrow"/>
        <charset val="134"/>
      </rPr>
      <t>KMTC</t>
    </r>
    <r>
      <rPr>
        <sz val="11"/>
        <color theme="1"/>
        <rFont val="Arial Narrow"/>
        <charset val="134"/>
      </rPr>
      <t>(TTP)</t>
    </r>
  </si>
  <si>
    <t>HYUNDAI INTEGRAL</t>
  </si>
  <si>
    <t>0112S</t>
  </si>
  <si>
    <t>HYUNDAI GRACE</t>
  </si>
  <si>
    <t>0114S</t>
  </si>
  <si>
    <t>0113S</t>
  </si>
  <si>
    <t>YANGON(MIIT)</t>
  </si>
  <si>
    <t>GREEN ACE  </t>
  </si>
  <si>
    <t>127S  </t>
  </si>
  <si>
    <t>MCC/BENLINE(IA5)</t>
  </si>
  <si>
    <t>MCC SHENZHEN  </t>
  </si>
  <si>
    <t>128S  </t>
  </si>
  <si>
    <t>OLIVIA  </t>
  </si>
  <si>
    <t>129S  </t>
  </si>
  <si>
    <t>B TRADER  </t>
  </si>
  <si>
    <t>130S  </t>
  </si>
  <si>
    <t>SEAMASTER  </t>
  </si>
  <si>
    <t>131S  </t>
  </si>
  <si>
    <t>SEMARANG</t>
  </si>
  <si>
    <t>EVER OCEAN</t>
  </si>
  <si>
    <t>0222-003S</t>
  </si>
  <si>
    <t>EMC(CIT)</t>
  </si>
  <si>
    <t xml:space="preserve"> SPRINTER</t>
  </si>
  <si>
    <t>0223-069S</t>
  </si>
  <si>
    <t>EVER CROWN</t>
  </si>
  <si>
    <t>0224-010S</t>
  </si>
  <si>
    <t>ADVANCE</t>
  </si>
  <si>
    <t>0225-054S</t>
  </si>
  <si>
    <t>0226-004S</t>
  </si>
  <si>
    <t>SPRINTER</t>
  </si>
  <si>
    <t>0227-070S</t>
  </si>
  <si>
    <t>AFRICA ROUTE</t>
  </si>
  <si>
    <t>DAR ES SALAAM</t>
  </si>
  <si>
    <t>OOCL(EAX3)</t>
  </si>
  <si>
    <t>SHIJING</t>
  </si>
  <si>
    <t>009W</t>
  </si>
  <si>
    <t>EVER UNICORN</t>
  </si>
  <si>
    <t>147W</t>
  </si>
  <si>
    <t>CMA CGM BLUE WHALE</t>
  </si>
  <si>
    <t>04I9XW</t>
  </si>
  <si>
    <t>NORDWINTER</t>
  </si>
  <si>
    <t>OOCL(EAX1)</t>
  </si>
  <si>
    <t>EXPRESS SPAIN</t>
  </si>
  <si>
    <t>1919W</t>
  </si>
  <si>
    <t>EXPRESS ARGENTINA</t>
  </si>
  <si>
    <t>COSCO FUZHOU</t>
  </si>
  <si>
    <t>113W</t>
  </si>
  <si>
    <t>JOHANNES MAERSK</t>
  </si>
  <si>
    <t>21004W</t>
  </si>
  <si>
    <t>OOCL(SAF3)</t>
  </si>
  <si>
    <t>COSCO SURABAYA</t>
  </si>
  <si>
    <t>101W</t>
  </si>
  <si>
    <t>APAPA,LAGOS</t>
  </si>
  <si>
    <t>LAGOS</t>
  </si>
  <si>
    <t>WIDE HOTEL</t>
  </si>
  <si>
    <t>001W</t>
  </si>
  <si>
    <t>OOCL(WAF1)</t>
  </si>
  <si>
    <t>SEAMAX STAMFORD</t>
  </si>
  <si>
    <t>CHRISTA SCHULTE</t>
  </si>
  <si>
    <t>008W</t>
  </si>
  <si>
    <t>JADRANA</t>
  </si>
  <si>
    <t>WIDE ALPHA</t>
  </si>
  <si>
    <t>SEASPAN DUBAI</t>
  </si>
  <si>
    <t>TEMA</t>
  </si>
  <si>
    <t>EXPRESS BLACK SEA</t>
  </si>
  <si>
    <t>OOCL(WAF3)</t>
  </si>
  <si>
    <t>VULPECULA</t>
  </si>
  <si>
    <t>105W</t>
  </si>
  <si>
    <t>ALEXANDRIA BRIDGE</t>
  </si>
  <si>
    <t>115W</t>
  </si>
  <si>
    <t>NAVIOS DEVOTION</t>
  </si>
  <si>
    <t>307W</t>
  </si>
  <si>
    <t>KOTA LAYANG</t>
  </si>
  <si>
    <t>003W</t>
  </si>
  <si>
    <t>STAMATIS B</t>
  </si>
  <si>
    <t>MAERSK STRALSUND</t>
  </si>
  <si>
    <t>0SS9LW1MA</t>
  </si>
  <si>
    <t>CMA(SHAKA2)</t>
  </si>
  <si>
    <t>0SS9NW1MA</t>
  </si>
  <si>
    <t>0SS9PW1MA</t>
  </si>
  <si>
    <t>DUMMY 2</t>
  </si>
  <si>
    <t>0SS9RW1MA</t>
  </si>
  <si>
    <t>0SS9TW1MA</t>
  </si>
  <si>
    <t>AUSTRALIA &amp; NEW ZEALAND ROUTE</t>
  </si>
  <si>
    <t>SYD</t>
  </si>
  <si>
    <t>COSCO/OOCL(A3C)</t>
  </si>
  <si>
    <t>APL SCOTLAND</t>
  </si>
  <si>
    <t>073S</t>
  </si>
  <si>
    <t>COSCO/OOCL(A3N)</t>
  </si>
  <si>
    <t>E.R. SWEDEN</t>
  </si>
  <si>
    <t>118S</t>
  </si>
  <si>
    <t>XIN DA LIAN</t>
  </si>
  <si>
    <t>139S</t>
  </si>
  <si>
    <t>OOCL SHANGHAI</t>
  </si>
  <si>
    <t>061S</t>
  </si>
  <si>
    <t>CMA CGM CHOPIN</t>
  </si>
  <si>
    <t>E.R. DENMARK</t>
  </si>
  <si>
    <t>MEL</t>
  </si>
  <si>
    <t>BRI</t>
  </si>
  <si>
    <t>NEOKASTRO</t>
  </si>
  <si>
    <t>083S</t>
  </si>
  <si>
    <t>COSCO/OOCL(JKN)
ONE(NZJ)</t>
  </si>
  <si>
    <t>MAERSK GARONNE</t>
  </si>
  <si>
    <t>NYK FURANO</t>
  </si>
  <si>
    <t>075S</t>
  </si>
  <si>
    <t>NAVIOS MIAMI</t>
  </si>
  <si>
    <t>160S</t>
  </si>
  <si>
    <t>OOCL(JKN)
ONE(NZJ)</t>
  </si>
  <si>
    <t>ONE(ALX1)</t>
  </si>
  <si>
    <t>SAN ANTONIO</t>
  </si>
  <si>
    <t>XIN OU ZHOU</t>
  </si>
  <si>
    <t>050W</t>
  </si>
  <si>
    <t>COSCO(WSA3)
OOCL(TLP1)</t>
  </si>
  <si>
    <t>078E</t>
  </si>
  <si>
    <t>OOCL HO CHI MINH CITY</t>
  </si>
  <si>
    <t>051E</t>
  </si>
  <si>
    <t>XIN YANG PU</t>
  </si>
  <si>
    <t>COSCO NEW YORK</t>
  </si>
  <si>
    <t>115E</t>
  </si>
  <si>
    <t>MAERSK SAVANNAH 126E</t>
  </si>
  <si>
    <t>HAMSUD(ASPA3)</t>
  </si>
  <si>
    <t>SAN FELIX 127E</t>
  </si>
  <si>
    <t xml:space="preserve">	CHASTINE MAERSK 128E</t>
  </si>
  <si>
    <t>CAROLINE MAERSK  129E</t>
  </si>
  <si>
    <t>MAERSK STOCKHOLM 130E</t>
  </si>
  <si>
    <t>MAERSK SARAT 131E</t>
  </si>
  <si>
    <t>MANZANILLO</t>
  </si>
  <si>
    <t>0LS9DE1MA</t>
  </si>
  <si>
    <t>COSCO(WSA)
CMA(ACSA3)</t>
  </si>
  <si>
    <t>0LS9FE1MA</t>
  </si>
  <si>
    <t>0LS9HE1MA</t>
  </si>
  <si>
    <t>VER LAWFUL</t>
  </si>
  <si>
    <t>0LS9JE1MA</t>
  </si>
  <si>
    <t>EVER LOTUS</t>
  </si>
  <si>
    <t>0LS9LE1MA</t>
  </si>
  <si>
    <t>CALLAO</t>
  </si>
  <si>
    <t>001E</t>
  </si>
  <si>
    <t>COSCO(WSA2)</t>
  </si>
  <si>
    <t>005E</t>
  </si>
  <si>
    <t>BUENAVENTURA</t>
  </si>
  <si>
    <t>BUE</t>
  </si>
  <si>
    <t>PUERTO CALDERA</t>
  </si>
  <si>
    <t>VIA  MANZANILLO</t>
  </si>
  <si>
    <t>GUATEMALA CITY</t>
  </si>
  <si>
    <t>0AA9JW</t>
  </si>
  <si>
    <t>COSCO(ESA)
CMA(SEAS1)
OOCL(TLA1)</t>
  </si>
  <si>
    <t>EVER LIFTING</t>
  </si>
  <si>
    <t>42041W</t>
  </si>
  <si>
    <t>EVER LUCENT</t>
  </si>
  <si>
    <t>45047W</t>
  </si>
  <si>
    <t>ANTHEA Y</t>
  </si>
  <si>
    <t>ONE(SX1)</t>
  </si>
  <si>
    <t>RIO GRANDE</t>
  </si>
  <si>
    <t>CAUCEDO</t>
  </si>
  <si>
    <t>CMA(PEX2)
COSCO(CAX1)</t>
  </si>
  <si>
    <t>COSCO NINGBO</t>
  </si>
  <si>
    <t>0PPA3E1MA</t>
  </si>
  <si>
    <t>COLON FREE ZONE</t>
  </si>
  <si>
    <t>CCT</t>
  </si>
  <si>
    <t>COLON</t>
  </si>
  <si>
    <t>EVER LADEN</t>
  </si>
  <si>
    <t>1012E</t>
  </si>
  <si>
    <t>COSCO(AWE1)</t>
  </si>
  <si>
    <t>VIA CCT</t>
  </si>
  <si>
    <t>1013E</t>
  </si>
  <si>
    <t>1014E</t>
  </si>
  <si>
    <t>EVER FAITH</t>
  </si>
  <si>
    <t>1015E</t>
  </si>
  <si>
    <t>JAPAN &amp; SOUTH KOREA</t>
  </si>
  <si>
    <t>OSAKA/KOBE</t>
  </si>
  <si>
    <t>OSAKA</t>
  </si>
  <si>
    <t>CONSISTENCE</t>
  </si>
  <si>
    <t>025E</t>
  </si>
  <si>
    <t>SNL/COSCO(SKS2)</t>
  </si>
  <si>
    <t>026E</t>
  </si>
  <si>
    <t>HYPERION</t>
  </si>
  <si>
    <t>177E</t>
  </si>
  <si>
    <t>027E</t>
  </si>
  <si>
    <t>178E</t>
  </si>
  <si>
    <t>WES SINA</t>
  </si>
  <si>
    <t>012E</t>
  </si>
  <si>
    <t>SNL/COSCO(SKS6)</t>
  </si>
  <si>
    <t>013E</t>
  </si>
  <si>
    <t>014E</t>
  </si>
  <si>
    <t>015E</t>
  </si>
  <si>
    <t>016E</t>
  </si>
  <si>
    <t>MOJI</t>
  </si>
  <si>
    <t>SITC MANILA</t>
  </si>
  <si>
    <t>SNL(SKY1)</t>
  </si>
  <si>
    <t>SINOTRANS OSAKA</t>
  </si>
  <si>
    <t>GLORY ZHENDONG</t>
  </si>
  <si>
    <t>2126N</t>
  </si>
  <si>
    <t>HASCO(U6)</t>
  </si>
  <si>
    <t>2127N</t>
  </si>
  <si>
    <t>2128N</t>
  </si>
  <si>
    <t>2129N</t>
  </si>
  <si>
    <t>2130N</t>
  </si>
  <si>
    <t>TOKYO/YOKOHAMA</t>
  </si>
  <si>
    <t>TOKYO</t>
  </si>
  <si>
    <t>FEI YUN HE</t>
  </si>
  <si>
    <t>407E</t>
  </si>
  <si>
    <t>SNL/COSCO(SKT2)</t>
  </si>
  <si>
    <t>176E</t>
  </si>
  <si>
    <t>029E</t>
  </si>
  <si>
    <t>HALCYON</t>
  </si>
  <si>
    <t>445E</t>
  </si>
  <si>
    <t>SNL/COSCO(SKT5)</t>
  </si>
  <si>
    <t>409E</t>
  </si>
  <si>
    <t>410E</t>
  </si>
  <si>
    <t>411E</t>
  </si>
  <si>
    <t>412E</t>
  </si>
  <si>
    <t>ESTIMA</t>
  </si>
  <si>
    <t>SNL/COSCO(SKT7)</t>
  </si>
  <si>
    <t>NAGOYA</t>
  </si>
  <si>
    <t>INTRA BHUM</t>
  </si>
  <si>
    <t>SNL(SNG2)</t>
  </si>
  <si>
    <t>106E</t>
  </si>
  <si>
    <t>107E</t>
  </si>
  <si>
    <t>108E</t>
  </si>
  <si>
    <t>SINOTRANS SHANGHAI</t>
  </si>
  <si>
    <t>SNL(SNG5)</t>
  </si>
  <si>
    <t>SINOTRANS DALIAN</t>
  </si>
  <si>
    <t>ASIATIC WAVE</t>
  </si>
  <si>
    <t>493E</t>
  </si>
  <si>
    <t>SNL(SNG7)</t>
  </si>
  <si>
    <t>447E</t>
  </si>
  <si>
    <t>495E</t>
  </si>
  <si>
    <t>449E</t>
  </si>
  <si>
    <t>BUSAN</t>
  </si>
  <si>
    <t>DONGJIN CONTINENTAL</t>
  </si>
  <si>
    <t>0078E</t>
  </si>
  <si>
    <t>EAS(NCS)</t>
  </si>
  <si>
    <t>0079E</t>
  </si>
  <si>
    <t>0080E</t>
  </si>
  <si>
    <t>0081E</t>
  </si>
  <si>
    <t>0082E</t>
  </si>
  <si>
    <t>EAS(CJ1)</t>
  </si>
  <si>
    <t>XIN MING ZHOU 21</t>
  </si>
  <si>
    <t>XIN MING ZHOU 22</t>
  </si>
  <si>
    <t>XIN MING ZHOU 23</t>
  </si>
  <si>
    <t>XIN MING ZHOU 24</t>
  </si>
  <si>
    <t>XIN MING ZHOU 25</t>
  </si>
  <si>
    <t>2133E</t>
  </si>
  <si>
    <t>SONG YUN HE</t>
  </si>
  <si>
    <t>EAS(AK6)/COSCO(AK6)</t>
  </si>
  <si>
    <t>TBA</t>
  </si>
  <si>
    <t>EASLINE OSAKA</t>
  </si>
  <si>
    <t>EAS(SPX1)/SNL(sk3)</t>
  </si>
  <si>
    <t>INCHON</t>
  </si>
  <si>
    <t>BAL BRIGHT</t>
  </si>
  <si>
    <t>332E</t>
  </si>
  <si>
    <t>SIF(CJM1)</t>
  </si>
  <si>
    <t>333E</t>
  </si>
  <si>
    <t>334E</t>
  </si>
  <si>
    <t>335E</t>
  </si>
  <si>
    <t>336E</t>
  </si>
  <si>
    <t>COSCO(AK12)/csc</t>
  </si>
  <si>
    <t>ACACIA LIBRA</t>
  </si>
  <si>
    <t>439E</t>
  </si>
  <si>
    <t>SIF(CJM2)</t>
  </si>
  <si>
    <t>440E</t>
  </si>
  <si>
    <t>441E</t>
  </si>
  <si>
    <t>442E</t>
  </si>
  <si>
    <t>PAN OCEAN</t>
  </si>
  <si>
    <t>INDIAN ROUTE</t>
  </si>
  <si>
    <t>KHI</t>
  </si>
  <si>
    <t>OOCL/COSCO(PMX)</t>
  </si>
  <si>
    <t xml:space="preserve">  </t>
  </si>
  <si>
    <t>YM EXPRESS</t>
  </si>
  <si>
    <t>YML/OOCL(CPX)</t>
  </si>
  <si>
    <t>YM EXCELLENCE</t>
  </si>
  <si>
    <t>119W</t>
  </si>
  <si>
    <t>SHILING</t>
  </si>
  <si>
    <t>OOCL GUANGZHOU</t>
  </si>
  <si>
    <t>134W</t>
  </si>
  <si>
    <t>VANCOUVER</t>
  </si>
  <si>
    <t>21007W</t>
  </si>
  <si>
    <t>CORNELIA I</t>
  </si>
  <si>
    <t>TPP</t>
  </si>
  <si>
    <t>MCC TAIPEI</t>
  </si>
  <si>
    <t>120A</t>
  </si>
  <si>
    <t>MCC(SH1)</t>
  </si>
  <si>
    <t>VIA TTP</t>
  </si>
  <si>
    <t>MCC TOKYO</t>
  </si>
  <si>
    <t>123A</t>
  </si>
  <si>
    <t>MAERSK VLADIVOSTOK</t>
  </si>
  <si>
    <t>MCC MANDALAY</t>
  </si>
  <si>
    <t>114A</t>
  </si>
  <si>
    <t>MAERSK SONGKHLA</t>
  </si>
  <si>
    <t>MAERSK KWANGYANG  </t>
  </si>
  <si>
    <t>126S  </t>
  </si>
  <si>
    <t>MCC(SH2)</t>
  </si>
  <si>
    <t>MAERSK QINZHOU  </t>
  </si>
  <si>
    <t>MAERSK SIHANOUKVILLE  </t>
  </si>
  <si>
    <t>MAERSK JAKARTA  </t>
  </si>
  <si>
    <t>MCC YANGON  </t>
  </si>
  <si>
    <t>NEW DELHI/(P )</t>
  </si>
  <si>
    <t>MUN</t>
  </si>
  <si>
    <t>X-PRESS ODYSSEY</t>
  </si>
  <si>
    <t>KMTC(AIS3)</t>
  </si>
  <si>
    <t>VIA MUNDRA</t>
  </si>
  <si>
    <t>KMTC DUBAI</t>
  </si>
  <si>
    <t>TESSA</t>
  </si>
  <si>
    <t>02128W</t>
  </si>
  <si>
    <t>IAN H</t>
  </si>
  <si>
    <t>25W</t>
  </si>
  <si>
    <t>ITAL USODIMARE</t>
  </si>
  <si>
    <t>1W</t>
  </si>
  <si>
    <t>COLOMBO</t>
  </si>
  <si>
    <t>ONE CONTRIBUTION</t>
  </si>
  <si>
    <t>046W</t>
  </si>
  <si>
    <t>YML/ONE(PS3)</t>
  </si>
  <si>
    <t>ONE COMMITMENT</t>
  </si>
  <si>
    <t>052W</t>
  </si>
  <si>
    <t>ONE COMPETENCE</t>
  </si>
  <si>
    <t>MOL CREATION</t>
  </si>
  <si>
    <t>080W</t>
  </si>
  <si>
    <t>SEASPAN ADONIS</t>
  </si>
  <si>
    <t>063W</t>
  </si>
  <si>
    <t>ZOI</t>
  </si>
  <si>
    <t>6W</t>
  </si>
  <si>
    <t>COSCO(CIX3)</t>
  </si>
  <si>
    <t xml:space="preserve">XIN HONG KONG </t>
  </si>
  <si>
    <t>048W</t>
  </si>
  <si>
    <t>OOCL ASIA</t>
  </si>
  <si>
    <t>166W</t>
  </si>
  <si>
    <t>CHARLESTON </t>
  </si>
  <si>
    <t>035W</t>
  </si>
  <si>
    <t>NHAVA SHEVA</t>
  </si>
  <si>
    <t>COSCO(AACI)
OOCL(CIX1)</t>
  </si>
  <si>
    <t>OOCL MEMPHIS</t>
  </si>
  <si>
    <t>066W</t>
  </si>
  <si>
    <t>COSCO THAILAND</t>
  </si>
  <si>
    <t>OOCL GENOA</t>
  </si>
  <si>
    <t>E.R. FRANCE</t>
  </si>
  <si>
    <t>W2102</t>
  </si>
  <si>
    <t>ZIM(NIX)</t>
  </si>
  <si>
    <t>02114W</t>
  </si>
  <si>
    <t>23W</t>
  </si>
  <si>
    <t>IKARIA</t>
  </si>
  <si>
    <t>20W</t>
  </si>
  <si>
    <t>AEGIALI</t>
  </si>
  <si>
    <t>2103W</t>
  </si>
  <si>
    <t xml:space="preserve">CALCUTTA  </t>
  </si>
  <si>
    <t>PKG</t>
  </si>
  <si>
    <t>CLT</t>
  </si>
  <si>
    <t>CMA CGM CORAL</t>
  </si>
  <si>
    <t>0IH6PS</t>
  </si>
  <si>
    <t>RCL(RMC)</t>
  </si>
  <si>
    <t>VIA PKG</t>
  </si>
  <si>
    <t>TS TAICHUNG</t>
  </si>
  <si>
    <t xml:space="preserve">ZARNATA EXPRESS </t>
  </si>
  <si>
    <t>12S</t>
  </si>
  <si>
    <t>CHENNAI/KATTUPALLI</t>
  </si>
  <si>
    <t>CHENNAI</t>
  </si>
  <si>
    <t>TABEA</t>
  </si>
  <si>
    <t>897W</t>
  </si>
  <si>
    <t>KMTC(FME)
OOCL(FCS)</t>
  </si>
  <si>
    <t>SUEZ CANAL</t>
  </si>
  <si>
    <t>21005W</t>
  </si>
  <si>
    <t>VERMONT TRADER</t>
  </si>
  <si>
    <t>CMA CGM BERLIOZ</t>
  </si>
  <si>
    <t>0FD3LW</t>
  </si>
  <si>
    <t>KMTC MUMBAI</t>
  </si>
  <si>
    <t>2105W</t>
  </si>
  <si>
    <t>COSCO(FCE)
OOCL(FCS2)</t>
  </si>
  <si>
    <t>W073</t>
  </si>
  <si>
    <t>DUB</t>
  </si>
  <si>
    <t>EVER URANUS</t>
  </si>
  <si>
    <t>67144W</t>
  </si>
  <si>
    <r>
      <rPr>
        <sz val="11"/>
        <color rgb="FFFF0000"/>
        <rFont val="Arial Narrow"/>
        <charset val="134"/>
      </rPr>
      <t>OOCL(ME4)/</t>
    </r>
    <r>
      <rPr>
        <sz val="11"/>
        <color theme="1"/>
        <rFont val="Arial Narrow"/>
        <charset val="134"/>
      </rPr>
      <t>COSCO(MEX5)</t>
    </r>
  </si>
  <si>
    <t>EVER EXCEL</t>
  </si>
  <si>
    <t>69151W</t>
  </si>
  <si>
    <t>71148W</t>
  </si>
  <si>
    <r>
      <rPr>
        <sz val="11"/>
        <color rgb="FFFF0000"/>
        <rFont val="Arial Narrow"/>
        <charset val="134"/>
      </rPr>
      <t>OOCL(ME5)/</t>
    </r>
    <r>
      <rPr>
        <sz val="11"/>
        <color theme="1"/>
        <rFont val="Arial Narrow"/>
        <charset val="134"/>
      </rPr>
      <t>COSCO(MEX)</t>
    </r>
  </si>
  <si>
    <t>COSCO SHIPPING SOLAR</t>
  </si>
  <si>
    <t>COSCO SHIPPING HIMALAYAS</t>
  </si>
  <si>
    <t>HAMAD</t>
  </si>
  <si>
    <r>
      <rPr>
        <sz val="11"/>
        <color rgb="FFFF0000"/>
        <rFont val="Arial Narrow"/>
        <charset val="134"/>
      </rPr>
      <t>OOCL(ME3)</t>
    </r>
    <r>
      <rPr>
        <sz val="11"/>
        <color theme="1"/>
        <rFont val="Arial Narrow"/>
        <charset val="134"/>
      </rPr>
      <t>/COSCO(MEX2)</t>
    </r>
  </si>
  <si>
    <t>OOCL EGYPT</t>
  </si>
  <si>
    <t>037W</t>
  </si>
  <si>
    <t>EDISON</t>
  </si>
  <si>
    <t>0GM4BW</t>
  </si>
  <si>
    <t xml:space="preserve">DUB </t>
  </si>
  <si>
    <t>COSCO(MEX5)</t>
  </si>
  <si>
    <t>VIA DUB</t>
  </si>
  <si>
    <t>DAMMAM</t>
  </si>
  <si>
    <t>RIYADH</t>
  </si>
  <si>
    <t>DAMMAN</t>
  </si>
  <si>
    <t>VIA DAM</t>
  </si>
  <si>
    <t>AQA</t>
  </si>
  <si>
    <t>(vessel unknow)</t>
  </si>
  <si>
    <t>YML(AR1)</t>
  </si>
  <si>
    <t>YM MODERATION</t>
  </si>
  <si>
    <t>057W</t>
  </si>
  <si>
    <t>YM ORCHID</t>
  </si>
  <si>
    <t>168W</t>
  </si>
  <si>
    <t>007W</t>
  </si>
  <si>
    <t>LB</t>
  </si>
  <si>
    <t>OOCL TAIPEI</t>
  </si>
  <si>
    <t>053E</t>
  </si>
  <si>
    <r>
      <rPr>
        <sz val="11"/>
        <color theme="1"/>
        <rFont val="Arial Narrow"/>
        <charset val="134"/>
      </rPr>
      <t>EMC(PCC1)</t>
    </r>
    <r>
      <rPr>
        <sz val="11"/>
        <color rgb="FFFF0000"/>
        <rFont val="Arial Narrow"/>
        <charset val="134"/>
      </rPr>
      <t>/oocl</t>
    </r>
  </si>
  <si>
    <t>112E</t>
  </si>
  <si>
    <t>OOCL UTAH</t>
  </si>
  <si>
    <t>050E</t>
  </si>
  <si>
    <t>086E</t>
  </si>
  <si>
    <t>104E</t>
  </si>
  <si>
    <t>MAUNAWILI</t>
  </si>
  <si>
    <t>214E</t>
  </si>
  <si>
    <t>MATSON(CLX)</t>
  </si>
  <si>
    <t>DANIEL K. INOUYE</t>
  </si>
  <si>
    <t>MANUKAI</t>
  </si>
  <si>
    <t>217E</t>
  </si>
  <si>
    <t>MANULANI</t>
  </si>
  <si>
    <t>172E</t>
  </si>
  <si>
    <t>KAIMANA HILA</t>
  </si>
  <si>
    <t>028E</t>
  </si>
  <si>
    <t>HYUNDAI MARS</t>
  </si>
  <si>
    <t>0029E</t>
  </si>
  <si>
    <r>
      <rPr>
        <sz val="11"/>
        <color theme="1"/>
        <rFont val="Arial Narrow"/>
        <charset val="134"/>
      </rPr>
      <t>HMM(PS8)/</t>
    </r>
    <r>
      <rPr>
        <sz val="11"/>
        <color rgb="FFFF0000"/>
        <rFont val="Arial Narrow"/>
        <charset val="134"/>
      </rPr>
      <t>YML(PSW8)</t>
    </r>
  </si>
  <si>
    <t>HYUNDAI JUPITER</t>
  </si>
  <si>
    <t>0019E</t>
  </si>
  <si>
    <t>HMM PROMISE</t>
  </si>
  <si>
    <t>0022E</t>
  </si>
  <si>
    <t>HYUNDAI PLUTO</t>
  </si>
  <si>
    <t>HYUNDAI NEPTUNE</t>
  </si>
  <si>
    <t>LA</t>
  </si>
  <si>
    <t>0967E</t>
  </si>
  <si>
    <r>
      <rPr>
        <sz val="11"/>
        <color theme="1"/>
        <rFont val="Arial Narrow"/>
        <charset val="134"/>
      </rPr>
      <t>EMC(CPS)/</t>
    </r>
    <r>
      <rPr>
        <sz val="11"/>
        <color rgb="FFFF0000"/>
        <rFont val="Arial Narrow"/>
        <charset val="134"/>
      </rPr>
      <t>COSCO(AAC2)</t>
    </r>
  </si>
  <si>
    <t>EVER LIBERAL</t>
  </si>
  <si>
    <t>0968E</t>
  </si>
  <si>
    <t>EVER LAMBENT</t>
  </si>
  <si>
    <t>0969E</t>
  </si>
  <si>
    <t>EVER LIVELY</t>
  </si>
  <si>
    <t>0970E</t>
  </si>
  <si>
    <t>COSCO(AAC)</t>
  </si>
  <si>
    <t>073E</t>
  </si>
  <si>
    <t>SAN FRANCISCO BRIDGE</t>
  </si>
  <si>
    <r>
      <rPr>
        <sz val="11"/>
        <color theme="1"/>
        <rFont val="Arial Narrow"/>
        <charset val="134"/>
      </rPr>
      <t>HMM(PS5)/</t>
    </r>
    <r>
      <rPr>
        <sz val="11"/>
        <color rgb="FFFF0000"/>
        <rFont val="Arial Narrow"/>
        <charset val="134"/>
      </rPr>
      <t>YML(PSW5)</t>
    </r>
  </si>
  <si>
    <t>MOL PRESTIGE</t>
  </si>
  <si>
    <t>068E</t>
  </si>
  <si>
    <t>NYK THEMIS</t>
  </si>
  <si>
    <t>075E</t>
  </si>
  <si>
    <t>ARGUS</t>
  </si>
  <si>
    <t>114E</t>
  </si>
  <si>
    <t>OAKLAND</t>
  </si>
  <si>
    <t>TACOMA</t>
  </si>
  <si>
    <t>CZECH</t>
  </si>
  <si>
    <t>102E</t>
  </si>
  <si>
    <t>ONE(PN4)</t>
  </si>
  <si>
    <t>0095E</t>
  </si>
  <si>
    <t>HYUNDAI TACOMA</t>
  </si>
  <si>
    <t>0109E</t>
  </si>
  <si>
    <t>SEASPAN THAMES</t>
  </si>
  <si>
    <t>ONE(PN3)</t>
  </si>
  <si>
    <t>SEASPAN YANGTZE</t>
  </si>
  <si>
    <t>017E</t>
  </si>
  <si>
    <t>TO BE NOMINATED</t>
  </si>
  <si>
    <t>HYUNDAI SPLENDOR</t>
  </si>
  <si>
    <t>0084E</t>
  </si>
  <si>
    <t>HYUNDAI COURAGE</t>
  </si>
  <si>
    <t>0097E</t>
  </si>
  <si>
    <t>ATLANTA</t>
  </si>
  <si>
    <t>VIA LA</t>
  </si>
  <si>
    <t>CHICAGO</t>
  </si>
  <si>
    <t>BOSTON</t>
  </si>
  <si>
    <t>NEW YORK,NY</t>
  </si>
  <si>
    <t>NYC</t>
  </si>
  <si>
    <r>
      <rPr>
        <sz val="11"/>
        <color theme="1"/>
        <rFont val="Arial Narrow"/>
        <charset val="134"/>
      </rPr>
      <t>EMC(NUE)/</t>
    </r>
    <r>
      <rPr>
        <sz val="11"/>
        <color rgb="FFFF0000"/>
        <rFont val="Arial Narrow"/>
        <charset val="134"/>
      </rPr>
      <t>COSCO(AWE1)</t>
    </r>
  </si>
  <si>
    <t>COSCO SHIPPING PEONY</t>
  </si>
  <si>
    <t>COSCO(AWE4)</t>
  </si>
  <si>
    <t>OOCL BERLIN</t>
  </si>
  <si>
    <t>037E</t>
  </si>
  <si>
    <t>COSCO EXCELLENCE</t>
  </si>
  <si>
    <t>057E</t>
  </si>
  <si>
    <t>OOCL CHONGQING</t>
  </si>
  <si>
    <t>COSCO SHIPPING CAMELLIA</t>
  </si>
  <si>
    <t>011E</t>
  </si>
  <si>
    <t>CMA CGM AMERIGO VESPUCCI</t>
  </si>
  <si>
    <t>0MB95E1MA</t>
  </si>
  <si>
    <t>COSCO(AWE2)</t>
  </si>
  <si>
    <t>CMA CGM MAGELLAN</t>
  </si>
  <si>
    <t>0MB97E1MA</t>
  </si>
  <si>
    <t xml:space="preserve">CMA CGM ARGENTINA </t>
  </si>
  <si>
    <t>0MB9BE1MA</t>
  </si>
  <si>
    <t>COSCO SHIPPING SAKURA</t>
  </si>
  <si>
    <t>CMA CGM LA SCALA</t>
  </si>
  <si>
    <t>0PG9ZE1MA</t>
  </si>
  <si>
    <t>CMA(PEX3)</t>
  </si>
  <si>
    <t>NORTHERN JUVENILE</t>
  </si>
  <si>
    <t>0PGA1E1MA</t>
  </si>
  <si>
    <t>CMA CGM ATTILA</t>
  </si>
  <si>
    <t>0PGA3E1MA</t>
  </si>
  <si>
    <t>CMA CGM TAGE</t>
  </si>
  <si>
    <t>0PGA5E1MA</t>
  </si>
  <si>
    <t>CMA CGM ALMAVIVA</t>
  </si>
  <si>
    <t>0PGA7E1MA</t>
  </si>
  <si>
    <t>CMA CGM SAMSON</t>
  </si>
  <si>
    <t>0PGA9E1MA</t>
  </si>
  <si>
    <t>HOUSTON</t>
  </si>
  <si>
    <t>COSCO ISTANBUL</t>
  </si>
  <si>
    <r>
      <rPr>
        <sz val="11"/>
        <color rgb="FFFF0000"/>
        <rFont val="Arial Narrow"/>
        <charset val="134"/>
      </rPr>
      <t>COSCO/</t>
    </r>
    <r>
      <rPr>
        <sz val="11"/>
        <color theme="1"/>
        <rFont val="Arial Narrow"/>
        <charset val="134"/>
      </rPr>
      <t>EMC(GME)</t>
    </r>
  </si>
  <si>
    <t>COSCO AUCKLAND</t>
  </si>
  <si>
    <t>XIN WEI HAI</t>
  </si>
  <si>
    <t>CHARLESTON</t>
  </si>
  <si>
    <t>HYUNDAI SPEED</t>
  </si>
  <si>
    <t>HMM(EC2)/YML(EC2)</t>
  </si>
  <si>
    <t>ONE APUS</t>
  </si>
  <si>
    <t>007E</t>
  </si>
  <si>
    <t>NEW YORK EXPRESS</t>
  </si>
  <si>
    <t>043E</t>
  </si>
  <si>
    <t>SHANGHAI EXPRESS</t>
  </si>
  <si>
    <t>039E</t>
  </si>
  <si>
    <t>HAMBURG EXPRESS</t>
  </si>
  <si>
    <t>0043E</t>
  </si>
  <si>
    <t>MALIAKOS</t>
  </si>
  <si>
    <t xml:space="preserve"> 2104E</t>
  </si>
  <si>
    <t>SML(PNS)</t>
  </si>
  <si>
    <t>SCHUBERT</t>
  </si>
  <si>
    <t xml:space="preserve"> 2105E</t>
  </si>
  <si>
    <t>SM MUMBAI</t>
  </si>
  <si>
    <t>PRR</t>
  </si>
  <si>
    <t>COSCO(CEN)/OOCL(PCN1 )</t>
  </si>
  <si>
    <t>VIA PRR</t>
  </si>
  <si>
    <t>040E</t>
  </si>
  <si>
    <t>CSCL EAST CHINA SEA</t>
  </si>
  <si>
    <t>CSCL SPRING</t>
  </si>
  <si>
    <t>042E</t>
  </si>
  <si>
    <t>TORONTO</t>
  </si>
  <si>
    <t xml:space="preserve">          Sailing schedule-Shenzhen   </t>
  </si>
  <si>
    <t>June</t>
  </si>
  <si>
    <t xml:space="preserve">EUROPEAN ROUTE      </t>
  </si>
  <si>
    <t>(CMA/COSCO/EMC/OOCL) / (HPL/YM/ONE) / (MSK/MSC/HBS/HMM)</t>
  </si>
  <si>
    <t xml:space="preserve"> VESSEL </t>
  </si>
  <si>
    <t xml:space="preserve"> VOYAGE </t>
  </si>
  <si>
    <t xml:space="preserve"> OPERATOR </t>
  </si>
  <si>
    <t xml:space="preserve">CFS CUT OFF </t>
  </si>
  <si>
    <t xml:space="preserve"> CNSZX </t>
  </si>
  <si>
    <t xml:space="preserve"> HAMBURG  </t>
  </si>
  <si>
    <t>3J3K</t>
  </si>
  <si>
    <t xml:space="preserve"> ETD </t>
  </si>
  <si>
    <t xml:space="preserve"> ETA </t>
  </si>
  <si>
    <t>0FL9RW1MA</t>
  </si>
  <si>
    <t>COSCO</t>
  </si>
  <si>
    <t> CMA CGM JEAN MERMOZ</t>
  </si>
  <si>
    <t>0FL9TW1MA</t>
  </si>
  <si>
    <t> CMA CGM CHAMPS ELYSEES</t>
  </si>
  <si>
    <t>0FL9VW1MA</t>
  </si>
  <si>
    <t> CMA CGM RIVOLI</t>
  </si>
  <si>
    <t>0FL9XW1MA</t>
  </si>
  <si>
    <t> CMA CGM ANTOINE DE SAINT EXUPERY</t>
  </si>
  <si>
    <t>0FL9ZW1MA</t>
  </si>
  <si>
    <t>5J7K</t>
  </si>
  <si>
    <t>BARZAN</t>
  </si>
  <si>
    <r>
      <rPr>
        <sz val="10"/>
        <rFont val="Arial"/>
        <charset val="134"/>
      </rPr>
      <t>0015W</t>
    </r>
    <r>
      <rPr>
        <sz val="8"/>
        <color rgb="FF44678C"/>
        <rFont val="Malgun Gothic"/>
        <charset val="129"/>
      </rPr>
      <t> </t>
    </r>
    <r>
      <rPr>
        <sz val="8"/>
        <color rgb="FF444444"/>
        <rFont val="Malgun Gothic"/>
        <charset val="129"/>
      </rPr>
      <t>  </t>
    </r>
  </si>
  <si>
    <t>HMM</t>
  </si>
  <si>
    <r>
      <rPr>
        <sz val="10"/>
        <rFont val="Arial"/>
        <charset val="134"/>
      </rPr>
      <t>0017W</t>
    </r>
    <r>
      <rPr>
        <sz val="8"/>
        <color rgb="FF44678C"/>
        <rFont val="Malgun Gothic"/>
        <charset val="129"/>
      </rPr>
      <t> </t>
    </r>
    <r>
      <rPr>
        <sz val="8"/>
        <color rgb="FF444444"/>
        <rFont val="Malgun Gothic"/>
        <charset val="129"/>
      </rPr>
      <t> </t>
    </r>
  </si>
  <si>
    <t>HMM HELSINKI</t>
  </si>
  <si>
    <r>
      <rPr>
        <sz val="10"/>
        <rFont val="Arial"/>
        <charset val="134"/>
      </rPr>
      <t>0004W</t>
    </r>
    <r>
      <rPr>
        <sz val="8"/>
        <color rgb="FF44678C"/>
        <rFont val="Malgun Gothic"/>
        <charset val="129"/>
      </rPr>
      <t> </t>
    </r>
    <r>
      <rPr>
        <sz val="8"/>
        <color rgb="FF444444"/>
        <rFont val="Malgun Gothic"/>
        <charset val="129"/>
      </rPr>
      <t> </t>
    </r>
  </si>
  <si>
    <r>
      <rPr>
        <sz val="10"/>
        <rFont val="Arial"/>
        <charset val="134"/>
      </rPr>
      <t>0016W</t>
    </r>
    <r>
      <rPr>
        <sz val="8"/>
        <color rgb="FF44678C"/>
        <rFont val="Malgun Gothic"/>
        <charset val="129"/>
      </rPr>
      <t> </t>
    </r>
  </si>
  <si>
    <t>SIMULATION</t>
  </si>
  <si>
    <r>
      <rPr>
        <sz val="10"/>
        <rFont val="Arial"/>
        <charset val="134"/>
      </rPr>
      <t>0001W</t>
    </r>
    <r>
      <rPr>
        <sz val="8"/>
        <color rgb="FF44678C"/>
        <rFont val="Malgun Gothic"/>
        <charset val="129"/>
      </rPr>
      <t> </t>
    </r>
    <r>
      <rPr>
        <sz val="8"/>
        <color rgb="FF444444"/>
        <rFont val="Malgun Gothic"/>
        <charset val="129"/>
      </rPr>
      <t> </t>
    </r>
  </si>
  <si>
    <t>Southampton</t>
  </si>
  <si>
    <t>1J2K</t>
  </si>
  <si>
    <t>0FM7NW1MA</t>
  </si>
  <si>
    <t>0FM7PW1MA</t>
  </si>
  <si>
    <t> CMA CGM VASCO DE GAMA</t>
  </si>
  <si>
    <t>0FM7RW1MA</t>
  </si>
  <si>
    <t>CNSZX</t>
  </si>
  <si>
    <t>2J1K</t>
  </si>
  <si>
    <t>EMC</t>
  </si>
  <si>
    <t>LE HAVRE</t>
  </si>
  <si>
    <t>3J2K</t>
  </si>
  <si>
    <t>EMC(FAL3)</t>
  </si>
  <si>
    <t>FOS</t>
  </si>
  <si>
    <t>5J6K</t>
  </si>
  <si>
    <t> CMA CGM COLUMBA</t>
  </si>
  <si>
    <t>0ME9NW1MA</t>
  </si>
  <si>
    <t>EMC(FOS)</t>
  </si>
  <si>
    <t> CMA CGM VELA</t>
  </si>
  <si>
    <t>0ME9PW1MA</t>
  </si>
  <si>
    <t> CSCL VENUS</t>
  </si>
  <si>
    <t> CMA CGM IGUACU</t>
  </si>
  <si>
    <t>0ME9TW1MA</t>
  </si>
  <si>
    <t>CMA/COSCO</t>
  </si>
  <si>
    <t>0BX9VW1MA</t>
  </si>
  <si>
    <t> CMA CGM COLUMBIA</t>
  </si>
  <si>
    <t>0BX9ZW1MA</t>
  </si>
  <si>
    <t>4J5K</t>
  </si>
  <si>
    <t>OOCL (AAS)</t>
  </si>
  <si>
    <t>0BE9TW1MA</t>
  </si>
  <si>
    <t>LA SPEZIA</t>
  </si>
  <si>
    <t xml:space="preserve"> CFS CUT OFF  </t>
  </si>
  <si>
    <t>4J4K</t>
  </si>
  <si>
    <t>0497-028W</t>
  </si>
  <si>
    <t>CMA/OOCL</t>
  </si>
  <si>
    <t>0498-036W</t>
  </si>
  <si>
    <t>0502-023W</t>
  </si>
  <si>
    <t>ONE</t>
  </si>
  <si>
    <t>AFIF </t>
  </si>
  <si>
    <t>SALAHUDDIN </t>
  </si>
  <si>
    <t> 018W</t>
  </si>
  <si>
    <t>ROTTERDAM</t>
  </si>
  <si>
    <t>1J7K</t>
  </si>
  <si>
    <t>3J4K</t>
  </si>
  <si>
    <t>MSC VIVIANA </t>
  </si>
  <si>
    <t>FT125W</t>
  </si>
  <si>
    <t>MSC</t>
  </si>
  <si>
    <t>MSC REEF </t>
  </si>
  <si>
    <t>FT126W</t>
  </si>
  <si>
    <t>MSC INGY </t>
  </si>
  <si>
    <t>FT127W</t>
  </si>
  <si>
    <t>MSC MIRJAM </t>
  </si>
  <si>
    <t>FT128W</t>
  </si>
  <si>
    <t>MSC OSCAR </t>
  </si>
  <si>
    <t>FT129W</t>
  </si>
  <si>
    <t>YM WISH</t>
  </si>
  <si>
    <t>YM WORTH</t>
  </si>
  <si>
    <t> 030W</t>
  </si>
  <si>
    <t>YM WONDERLAND </t>
  </si>
  <si>
    <t> 013W</t>
  </si>
  <si>
    <t>Izmit Korfezi</t>
  </si>
  <si>
    <t>Izmit Korfezi(YARIMCA)</t>
  </si>
  <si>
    <t>UNAYZAH</t>
  </si>
  <si>
    <t>PARIS EXPRESS </t>
  </si>
  <si>
    <t> 028W</t>
  </si>
  <si>
    <t>SOUTHEAST ASIAN AND JANPAN ROUTE</t>
  </si>
  <si>
    <t>TS OSAKA</t>
  </si>
  <si>
    <t>20002S</t>
  </si>
  <si>
    <r>
      <rPr>
        <sz val="10"/>
        <rFont val="Arial"/>
        <charset val="134"/>
      </rPr>
      <t>TSL</t>
    </r>
    <r>
      <rPr>
        <sz val="10"/>
        <rFont val="宋体"/>
        <charset val="134"/>
      </rPr>
      <t>（</t>
    </r>
    <r>
      <rPr>
        <sz val="10"/>
        <rFont val="Arial"/>
        <charset val="134"/>
      </rPr>
      <t>JHT)</t>
    </r>
  </si>
  <si>
    <t>TS BANGKOK</t>
  </si>
  <si>
    <t>TS KAOHSIUNG</t>
  </si>
  <si>
    <t>TS TOKYO</t>
  </si>
  <si>
    <t>4J3K</t>
  </si>
  <si>
    <t>WAN HAI 171</t>
  </si>
  <si>
    <t>S302</t>
  </si>
  <si>
    <t>WHL(JST)</t>
  </si>
  <si>
    <t>HORAI BRIDGE</t>
  </si>
  <si>
    <t>S123</t>
  </si>
  <si>
    <t>WHITE DRAGON</t>
  </si>
  <si>
    <t>S049</t>
  </si>
  <si>
    <t>BOX ENDURANCE</t>
  </si>
  <si>
    <t>S042</t>
  </si>
  <si>
    <t>S303</t>
  </si>
  <si>
    <t>HOCHIMINH VICT</t>
  </si>
  <si>
    <t>ZHONG GU HUANG HAI</t>
  </si>
  <si>
    <t>S004</t>
  </si>
  <si>
    <t>WHL</t>
  </si>
  <si>
    <t>BOX ENDEAVOUR</t>
  </si>
  <si>
    <t>S119</t>
  </si>
  <si>
    <t>INTERASIA MOMENTUM</t>
  </si>
  <si>
    <t>S018</t>
  </si>
  <si>
    <t>S005</t>
  </si>
  <si>
    <t>CI3</t>
  </si>
  <si>
    <t>W232</t>
  </si>
  <si>
    <t>W120</t>
  </si>
  <si>
    <t>W135</t>
  </si>
  <si>
    <t>JAKARTA</t>
  </si>
  <si>
    <t>2J3K</t>
  </si>
  <si>
    <t>OOCL</t>
  </si>
  <si>
    <t>PATPARGANJ(PIPAVAV)</t>
  </si>
  <si>
    <t>PATPARGANJ</t>
  </si>
  <si>
    <t>OOCL SAN FRANCISCO </t>
  </si>
  <si>
    <t>0FB3BW1MA </t>
  </si>
  <si>
    <t>CMA</t>
  </si>
  <si>
    <t>OOCL HAMBURG </t>
  </si>
  <si>
    <t>0FB3DW1MA </t>
  </si>
  <si>
    <t>XIN HONG KONG </t>
  </si>
  <si>
    <t>0FB3HW1MA </t>
  </si>
  <si>
    <t>COSCO THAILAND </t>
  </si>
  <si>
    <t>0KC0PW1MA </t>
  </si>
  <si>
    <r>
      <rPr>
        <sz val="10"/>
        <rFont val="Arial"/>
        <charset val="134"/>
      </rPr>
      <t>JEBEL ALI</t>
    </r>
  </si>
  <si>
    <t>4J2K</t>
  </si>
  <si>
    <t>0069-151W</t>
  </si>
  <si>
    <t>0069-148W</t>
  </si>
  <si>
    <t>TBN15(MEX4)</t>
  </si>
  <si>
    <t>1J6K</t>
  </si>
  <si>
    <t>Chennai</t>
  </si>
  <si>
    <t>1J5K</t>
  </si>
  <si>
    <t>3J1K</t>
  </si>
  <si>
    <t>WAN HAI 611</t>
  </si>
  <si>
    <t>W054</t>
  </si>
  <si>
    <t>COSCO/ONE</t>
  </si>
  <si>
    <t>XIN HONG KONG</t>
  </si>
  <si>
    <t>MOL CHARISMA</t>
  </si>
  <si>
    <t> 212W</t>
  </si>
  <si>
    <t>ALS VESTA</t>
  </si>
  <si>
    <t>W029</t>
  </si>
  <si>
    <t>二截二开</t>
  </si>
  <si>
    <t>0530-052E</t>
  </si>
  <si>
    <t> 0531-109E</t>
  </si>
  <si>
    <t> EVER LAWFUL</t>
  </si>
  <si>
    <t>0532-045E</t>
  </si>
  <si>
    <t>0533-045E</t>
  </si>
  <si>
    <t xml:space="preserve">MONTEVIDEO  </t>
  </si>
  <si>
    <t> CMA CGM CARL ANTOINE</t>
  </si>
  <si>
    <t>0AA9JW1MA</t>
  </si>
  <si>
    <t>1442-041W</t>
  </si>
  <si>
    <t> COSCO SHIPPING THAMES</t>
  </si>
  <si>
    <t> COSCO SHIPPING VOLGA</t>
  </si>
  <si>
    <t>020W</t>
  </si>
  <si>
    <t>5J5K</t>
  </si>
  <si>
    <t>MAERSK LA PAZ</t>
  </si>
  <si>
    <r>
      <rPr>
        <sz val="10"/>
        <rFont val="Arial"/>
        <charset val="134"/>
      </rPr>
      <t>0214W</t>
    </r>
    <r>
      <rPr>
        <sz val="8"/>
        <color rgb="FF44678C"/>
        <rFont val="Malgun Gothic"/>
        <charset val="129"/>
      </rPr>
      <t> </t>
    </r>
  </si>
  <si>
    <t>HBS</t>
  </si>
  <si>
    <t>MAERSK LEBU</t>
  </si>
  <si>
    <r>
      <rPr>
        <sz val="10"/>
        <rFont val="Arial"/>
        <charset val="134"/>
      </rPr>
      <t>0014W</t>
    </r>
    <r>
      <rPr>
        <sz val="8"/>
        <color rgb="FF44678C"/>
        <rFont val="Malgun Gothic"/>
        <charset val="129"/>
      </rPr>
      <t> </t>
    </r>
    <r>
      <rPr>
        <sz val="8"/>
        <color rgb="FF444444"/>
        <rFont val="Malgun Gothic"/>
        <charset val="129"/>
      </rPr>
      <t> </t>
    </r>
  </si>
  <si>
    <t>MAERSK LONDRINA</t>
  </si>
  <si>
    <t>0011W</t>
  </si>
  <si>
    <t>MAERSK LIMA</t>
  </si>
  <si>
    <r>
      <rPr>
        <sz val="10"/>
        <rFont val="Arial"/>
        <charset val="134"/>
      </rPr>
      <t>0611W</t>
    </r>
    <r>
      <rPr>
        <sz val="8"/>
        <color rgb="FF44678C"/>
        <rFont val="Malgun Gothic"/>
        <charset val="129"/>
      </rPr>
      <t> </t>
    </r>
  </si>
  <si>
    <t>MAERSK LANCO</t>
  </si>
  <si>
    <r>
      <rPr>
        <sz val="10"/>
        <rFont val="Arial"/>
        <charset val="134"/>
      </rPr>
      <t>0034W</t>
    </r>
    <r>
      <rPr>
        <sz val="8"/>
        <color rgb="FF44678C"/>
        <rFont val="Malgun Gothic"/>
        <charset val="129"/>
      </rPr>
      <t> </t>
    </r>
    <r>
      <rPr>
        <sz val="8"/>
        <color rgb="FF444444"/>
        <rFont val="Malgun Gothic"/>
        <charset val="129"/>
      </rPr>
      <t>  </t>
    </r>
  </si>
  <si>
    <t>CARTAGENA</t>
  </si>
  <si>
    <t>APL SALALAH </t>
  </si>
  <si>
    <t>0PP9ZE1MA </t>
  </si>
  <si>
    <t>COSCO NINGBO </t>
  </si>
  <si>
    <t>0PPA1E1MA </t>
  </si>
  <si>
    <t>0PPA3E1MA </t>
  </si>
  <si>
    <t xml:space="preserve">APL BARCELONA </t>
  </si>
  <si>
    <t>0PPA5E1MA </t>
  </si>
  <si>
    <t>COS TBN 42 </t>
  </si>
  <si>
    <t>0PPA7E1MA </t>
  </si>
  <si>
    <t>2J/1K</t>
  </si>
  <si>
    <t> RDO CONCORD</t>
  </si>
  <si>
    <t>2J/2K</t>
  </si>
  <si>
    <t>2J2K</t>
  </si>
  <si>
    <t>YML</t>
  </si>
  <si>
    <t xml:space="preserve">COLON FREE ZONE </t>
  </si>
  <si>
    <t> OOCL CHONGQING</t>
  </si>
  <si>
    <t> COSCO SHIPPING CAMELLIA</t>
  </si>
  <si>
    <t>CSCL ZEEBRUGGE </t>
  </si>
  <si>
    <t>035E</t>
  </si>
  <si>
    <t>097E</t>
  </si>
  <si>
    <t> 0PPA5E1MA</t>
  </si>
  <si>
    <t>一截天开</t>
  </si>
  <si>
    <t xml:space="preserve">
   CMA CGM MARCO POLO </t>
  </si>
  <si>
    <t xml:space="preserve">0TUI7E1MA </t>
  </si>
  <si>
    <t xml:space="preserve">EMC(HTW) </t>
  </si>
  <si>
    <t>EVER FAR</t>
  </si>
  <si>
    <t xml:space="preserve">1201-005E </t>
  </si>
  <si>
    <t>EVER FAME</t>
  </si>
  <si>
    <t xml:space="preserve">1199-003E </t>
  </si>
  <si>
    <t xml:space="preserve">
   EVER FRONT </t>
  </si>
  <si>
    <t xml:space="preserve">1203-007E </t>
  </si>
  <si>
    <t>二截一开</t>
  </si>
  <si>
    <t>HYUNDAI HONGKONG</t>
  </si>
  <si>
    <r>
      <rPr>
        <sz val="10"/>
        <rFont val="Arial"/>
        <charset val="134"/>
      </rPr>
      <t>0129E</t>
    </r>
    <r>
      <rPr>
        <sz val="8"/>
        <color rgb="FF44678C"/>
        <rFont val="Malgun Gothic"/>
        <charset val="129"/>
      </rPr>
      <t> </t>
    </r>
  </si>
  <si>
    <t>ONE CONTINUITY</t>
  </si>
  <si>
    <r>
      <rPr>
        <sz val="10"/>
        <rFont val="Arial"/>
        <charset val="134"/>
      </rPr>
      <t>0057E</t>
    </r>
    <r>
      <rPr>
        <sz val="8"/>
        <color rgb="FF44678C"/>
        <rFont val="Malgun Gothic"/>
        <charset val="129"/>
      </rPr>
      <t> </t>
    </r>
  </si>
  <si>
    <t>0001E</t>
  </si>
  <si>
    <t>YM UNICORN</t>
  </si>
  <si>
    <r>
      <rPr>
        <sz val="10"/>
        <rFont val="Arial"/>
        <charset val="134"/>
      </rPr>
      <t>0053E</t>
    </r>
    <r>
      <rPr>
        <sz val="8"/>
        <color rgb="FF44678C"/>
        <rFont val="Malgun Gothic"/>
        <charset val="129"/>
      </rPr>
      <t> </t>
    </r>
    <r>
      <rPr>
        <sz val="8"/>
        <color rgb="FF444444"/>
        <rFont val="Malgun Gothic"/>
        <charset val="129"/>
      </rPr>
      <t> </t>
    </r>
  </si>
  <si>
    <t>ONE GRUS</t>
  </si>
  <si>
    <t>0010E</t>
  </si>
  <si>
    <t>五截五开</t>
  </si>
  <si>
    <t>CMA CGM GEMINI</t>
  </si>
  <si>
    <t xml:space="preserve">0TX95E1MA </t>
  </si>
  <si>
    <t>CMA CGM CASSIOPEIA</t>
  </si>
  <si>
    <t xml:space="preserve">0TX97E1MA </t>
  </si>
  <si>
    <t xml:space="preserve">
   CMA CGM ELBE </t>
  </si>
  <si>
    <t xml:space="preserve">0TX99E1MA </t>
  </si>
  <si>
    <t xml:space="preserve">
  CMA CGM HOUSTON </t>
  </si>
  <si>
    <t xml:space="preserve">0TX9BE1MA </t>
  </si>
  <si>
    <t>CMA CGM CALLISTO</t>
  </si>
  <si>
    <t xml:space="preserve">0TX9DE1MA </t>
  </si>
  <si>
    <t xml:space="preserve">CHICAGO </t>
  </si>
  <si>
    <t>CFS CUT OFF</t>
  </si>
  <si>
    <r>
      <rPr>
        <sz val="10"/>
        <color theme="1"/>
        <rFont val="Arial"/>
        <charset val="134"/>
      </rPr>
      <t>2</t>
    </r>
    <r>
      <rPr>
        <sz val="10"/>
        <color theme="1"/>
        <rFont val="宋体"/>
        <charset val="134"/>
      </rPr>
      <t>截</t>
    </r>
    <r>
      <rPr>
        <sz val="10"/>
        <color theme="1"/>
        <rFont val="Arial"/>
        <charset val="134"/>
      </rPr>
      <t>2</t>
    </r>
    <r>
      <rPr>
        <sz val="10"/>
        <color theme="1"/>
        <rFont val="宋体"/>
        <charset val="134"/>
      </rPr>
      <t>开</t>
    </r>
  </si>
  <si>
    <t>OOCL VANCOUVER</t>
  </si>
  <si>
    <t>125E</t>
  </si>
  <si>
    <t> OOCL NEW YORK</t>
  </si>
  <si>
    <t>079E</t>
  </si>
  <si>
    <t>OOCL OAKLAND</t>
  </si>
  <si>
    <t>103E</t>
  </si>
  <si>
    <t>OOCL CHICAGO</t>
  </si>
  <si>
    <t>077E</t>
  </si>
  <si>
    <t>Toronto</t>
  </si>
  <si>
    <t>OOCL(PNW2)</t>
  </si>
  <si>
    <t>YM WARMTH</t>
  </si>
  <si>
    <t> 028E</t>
  </si>
  <si>
    <t>ONE MINATO</t>
  </si>
  <si>
    <t> 014E</t>
  </si>
  <si>
    <t>YM WITNESS</t>
  </si>
  <si>
    <t>031E</t>
  </si>
  <si>
    <t>ONE STORK</t>
  </si>
  <si>
    <t>Maersk Stadelhorn </t>
  </si>
  <si>
    <t>Adrian Maersk</t>
  </si>
  <si>
    <t>Maersk Algol</t>
  </si>
  <si>
    <t>128W </t>
  </si>
  <si>
    <t>Clementine Maersk </t>
  </si>
  <si>
    <t>129W </t>
  </si>
  <si>
    <t>Maersk Sarnia </t>
  </si>
  <si>
    <t>130W </t>
  </si>
  <si>
    <t>San Christobal </t>
  </si>
  <si>
    <t>131W </t>
  </si>
  <si>
    <r>
      <rPr>
        <sz val="10"/>
        <rFont val="Arial"/>
        <charset val="134"/>
      </rPr>
      <t>2</t>
    </r>
    <r>
      <rPr>
        <sz val="10"/>
        <rFont val="宋体"/>
        <charset val="134"/>
      </rPr>
      <t>截</t>
    </r>
    <r>
      <rPr>
        <sz val="10"/>
        <rFont val="Arial"/>
        <charset val="134"/>
      </rPr>
      <t>1</t>
    </r>
    <r>
      <rPr>
        <sz val="10"/>
        <rFont val="宋体"/>
        <charset val="134"/>
      </rPr>
      <t>开</t>
    </r>
  </si>
  <si>
    <t>OOCL KUALA LUMPUR</t>
  </si>
  <si>
    <t>146S</t>
  </si>
  <si>
    <t>OOCL/COSCO</t>
  </si>
  <si>
    <t>COSCO HONG KONG</t>
  </si>
  <si>
    <t>161S</t>
  </si>
  <si>
    <t>OOCL ITALY</t>
  </si>
  <si>
    <t>113S</t>
  </si>
  <si>
    <t xml:space="preserve">          Sailing schedule-Qingdao  </t>
  </si>
  <si>
    <t>CARRIER</t>
  </si>
  <si>
    <t>CLOSING</t>
  </si>
  <si>
    <t>CNTAO</t>
  </si>
  <si>
    <t>DATE</t>
  </si>
  <si>
    <t>AARHUS</t>
  </si>
  <si>
    <t>AAHUS</t>
  </si>
  <si>
    <t>HMM OSLO</t>
  </si>
  <si>
    <t>HMM COPENHAGEN</t>
  </si>
  <si>
    <t xml:space="preserve">COSCO </t>
  </si>
  <si>
    <t xml:space="preserve"> FELIXSTOWE </t>
  </si>
  <si>
    <t>COSCO SHIPPING VIRGO</t>
  </si>
  <si>
    <t>COSCO/OOCL</t>
  </si>
  <si>
    <t>COSCO SHIPPING SCORPIO</t>
  </si>
  <si>
    <t>COSCO SHIPPING UNIVERSE</t>
  </si>
  <si>
    <t>COSCO SHIPPING ARIES</t>
  </si>
  <si>
    <t>COSCO SHIPPING GEMINI</t>
  </si>
  <si>
    <t>MSK</t>
  </si>
  <si>
    <t>1147-015W</t>
  </si>
  <si>
    <t>SAILING</t>
  </si>
  <si>
    <t>1149-009W</t>
  </si>
  <si>
    <t>1150-012W</t>
  </si>
  <si>
    <t>1151-001W</t>
  </si>
  <si>
    <t>TALLIN</t>
  </si>
  <si>
    <t>MADRID MAERSK</t>
  </si>
  <si>
    <t>936W</t>
  </si>
  <si>
    <t>MAREN MAERSK</t>
  </si>
  <si>
    <t>937W</t>
  </si>
  <si>
    <t>MSC ARINA</t>
  </si>
  <si>
    <t>938W</t>
  </si>
  <si>
    <t>MSC LENI</t>
  </si>
  <si>
    <t>939W</t>
  </si>
  <si>
    <t>MOL TRIUMPH</t>
  </si>
  <si>
    <t xml:space="preserve">TIHAMA </t>
  </si>
  <si>
    <t xml:space="preserve">AL MURAYKH </t>
  </si>
  <si>
    <t xml:space="preserve">MOL TRIBUTE </t>
  </si>
  <si>
    <t xml:space="preserve">EVER GOLDEN </t>
  </si>
  <si>
    <t>1151W</t>
  </si>
  <si>
    <t>0ME9TW</t>
  </si>
  <si>
    <t>0ME9XW</t>
  </si>
  <si>
    <t>CMA CGM SCANDOLA</t>
  </si>
  <si>
    <t>0ME9ZW</t>
  </si>
  <si>
    <t>CONSTANTA</t>
  </si>
  <si>
    <t>CMA CGM OCANA</t>
  </si>
  <si>
    <t>0ME9RW1MA</t>
  </si>
  <si>
    <t>0ME9XW1MA</t>
  </si>
  <si>
    <t>0ME9ZW1MA</t>
  </si>
  <si>
    <t>GDANSK</t>
  </si>
  <si>
    <t xml:space="preserve">MDV NIRVANA COBAIN </t>
  </si>
  <si>
    <t>949W</t>
  </si>
  <si>
    <t xml:space="preserve">MAYVIEW MAERSK </t>
  </si>
  <si>
    <t>950W</t>
  </si>
  <si>
    <t xml:space="preserve">MSC ARINA </t>
  </si>
  <si>
    <t>951W</t>
  </si>
  <si>
    <t xml:space="preserve">MSC LENI </t>
  </si>
  <si>
    <t>952W</t>
  </si>
  <si>
    <t xml:space="preserve">MOGENS MAERSK </t>
  </si>
  <si>
    <t>MOGENS MAERSK</t>
  </si>
  <si>
    <t>MARSEILLE MAERSK</t>
  </si>
  <si>
    <t>MARIE MAERSK</t>
  </si>
  <si>
    <t>MAJESTIC MAERSK</t>
  </si>
  <si>
    <t>MADISON MAERSK</t>
  </si>
  <si>
    <t>GENOVA</t>
  </si>
  <si>
    <t>UMM SALAL</t>
  </si>
  <si>
    <t>025W</t>
  </si>
  <si>
    <t>ZEPHYR LUMOS</t>
  </si>
  <si>
    <t>CSCL URANUS</t>
  </si>
  <si>
    <t>02M5DW1MA</t>
  </si>
  <si>
    <t>THALASSA PATRIS</t>
  </si>
  <si>
    <t>02M5FW1MA</t>
  </si>
  <si>
    <t>02M5JW1MA</t>
  </si>
  <si>
    <r>
      <rPr>
        <b/>
        <sz val="11"/>
        <rFont val="Times New Roman"/>
        <charset val="134"/>
      </rPr>
      <t>ISTANBUL</t>
    </r>
    <r>
      <rPr>
        <b/>
        <sz val="11"/>
        <rFont val="宋体"/>
        <charset val="134"/>
      </rPr>
      <t>（</t>
    </r>
    <r>
      <rPr>
        <b/>
        <sz val="11"/>
        <rFont val="Times New Roman"/>
        <charset val="134"/>
      </rPr>
      <t>AMBARLI</t>
    </r>
    <r>
      <rPr>
        <b/>
        <sz val="11"/>
        <rFont val="宋体"/>
        <charset val="134"/>
      </rPr>
      <t>）</t>
    </r>
  </si>
  <si>
    <t>ISTANBUL</t>
  </si>
  <si>
    <t xml:space="preserve">MAGLEBY MAERSK </t>
  </si>
  <si>
    <t xml:space="preserve">MARSTAL MAERSK </t>
  </si>
  <si>
    <t>038W</t>
  </si>
  <si>
    <t xml:space="preserve">MAASTRICHT MAERSK </t>
  </si>
  <si>
    <t>FJ127W</t>
  </si>
  <si>
    <t>MSC SIXIN</t>
  </si>
  <si>
    <t>FJ128W</t>
  </si>
  <si>
    <t>MSC GULSUN</t>
  </si>
  <si>
    <t>FJ129W</t>
  </si>
  <si>
    <t>MSC DITTE</t>
  </si>
  <si>
    <t>FJ130W</t>
  </si>
  <si>
    <t>MSC MIA</t>
  </si>
  <si>
    <t>FJ131W</t>
  </si>
  <si>
    <t>MILANO BRIDGE</t>
  </si>
  <si>
    <t>NORTH  AMERICAN ROUTE</t>
  </si>
  <si>
    <t>NEW YORK</t>
  </si>
  <si>
    <t>0007E</t>
  </si>
  <si>
    <t>0039E</t>
  </si>
  <si>
    <t>HYUNDAI PRIDE</t>
  </si>
  <si>
    <t>0040E</t>
  </si>
  <si>
    <t>ONE HAWK</t>
  </si>
  <si>
    <t>0020E</t>
  </si>
  <si>
    <t>0MB97E</t>
  </si>
  <si>
    <t>CMA CGM ARGENTINA</t>
  </si>
  <si>
    <t>0MB9BE</t>
  </si>
  <si>
    <t>CMA CGM LAPEROUSE</t>
  </si>
  <si>
    <t>0MB9FE</t>
  </si>
  <si>
    <t>EVER LEADING</t>
  </si>
  <si>
    <t>032E</t>
  </si>
  <si>
    <t>038E</t>
  </si>
  <si>
    <t>NUE4</t>
  </si>
  <si>
    <t>0VC9RE</t>
  </si>
  <si>
    <t xml:space="preserve">LOS ANGELES/LONG BEACH </t>
  </si>
  <si>
    <t>LONG BEACH</t>
  </si>
  <si>
    <t>SM LINE</t>
  </si>
  <si>
    <t>MAERSK ALGOL</t>
  </si>
  <si>
    <t>2001E</t>
  </si>
  <si>
    <t>MAERSK ALTAIR</t>
  </si>
  <si>
    <t>MAERSK ANTARES</t>
  </si>
  <si>
    <t>GUNVOR MAERSK</t>
  </si>
  <si>
    <t>PRESIDENT FD ROOSEVELT</t>
  </si>
  <si>
    <t>0DB79E1PL</t>
  </si>
  <si>
    <t>APL</t>
  </si>
  <si>
    <t xml:space="preserve">PRESIDENT TRUMAN </t>
  </si>
  <si>
    <t>0DB7BE1PL</t>
  </si>
  <si>
    <t>PRESIDENT EISENHOWER</t>
  </si>
  <si>
    <t>0DB7DE1PL</t>
  </si>
  <si>
    <t>PRESIDENT TRUMAN</t>
  </si>
  <si>
    <t>0DB7NE1PL</t>
  </si>
  <si>
    <t>0DB7PE1PL</t>
  </si>
  <si>
    <t>XIN DA YANG ZHOU</t>
  </si>
  <si>
    <t>069E</t>
  </si>
  <si>
    <t>XIN YA ZHOU</t>
  </si>
  <si>
    <t>KURE</t>
  </si>
  <si>
    <t>COSCO IZMIR</t>
  </si>
  <si>
    <t>055E</t>
  </si>
  <si>
    <t>COSCO MALAYSIA</t>
  </si>
  <si>
    <t>0054E</t>
  </si>
  <si>
    <t>YM UPWARD</t>
  </si>
  <si>
    <t>0072E</t>
  </si>
  <si>
    <t>EVER LOADING</t>
  </si>
  <si>
    <t>041E</t>
  </si>
  <si>
    <t>CONTI CHIVALRY</t>
  </si>
  <si>
    <t>044E</t>
  </si>
  <si>
    <t>048E</t>
  </si>
  <si>
    <t>0972E</t>
  </si>
  <si>
    <t>0971E</t>
  </si>
  <si>
    <t>CSCL YELLOW SEA</t>
  </si>
  <si>
    <t>PRESIDENT FT ROOSVELT</t>
  </si>
  <si>
    <t>0DBAHE</t>
  </si>
  <si>
    <t>0ME9JW1</t>
  </si>
  <si>
    <t>PRESIDENT KENNEDY</t>
  </si>
  <si>
    <t>0DBALE</t>
  </si>
  <si>
    <t>036E</t>
  </si>
  <si>
    <t>CSCL SUMMER</t>
  </si>
  <si>
    <t>033E</t>
  </si>
  <si>
    <t>0TB4TE1MA</t>
  </si>
  <si>
    <t>0TB4VE1MA</t>
  </si>
  <si>
    <t>0TB4XE1MA</t>
  </si>
  <si>
    <t>0TB4ZE1MA</t>
  </si>
  <si>
    <t>0TB51E1MA</t>
  </si>
  <si>
    <t>OAKLAND/SAN FRANCISCO</t>
  </si>
  <si>
    <t>024E</t>
  </si>
  <si>
    <t>COSCO SPAIN</t>
  </si>
  <si>
    <t>CSCL WINTER</t>
  </si>
  <si>
    <t>020E</t>
  </si>
  <si>
    <t>COSCO HARMONY</t>
  </si>
  <si>
    <t>089E</t>
  </si>
  <si>
    <t>ONE HOUSTON</t>
  </si>
  <si>
    <t>SOFIA EXPRESS</t>
  </si>
  <si>
    <t>061E</t>
  </si>
  <si>
    <t>SEATTLE/TACOMA</t>
  </si>
  <si>
    <t>VOID SAILING</t>
  </si>
  <si>
    <t>HYUNDAI GLOBAL</t>
  </si>
  <si>
    <t>0085E</t>
  </si>
  <si>
    <t>2005E</t>
  </si>
  <si>
    <t>019E</t>
  </si>
  <si>
    <t>COSCO/CMA</t>
  </si>
  <si>
    <t>CSCL BOHAI SEA</t>
  </si>
  <si>
    <t>023E</t>
  </si>
  <si>
    <t>COSCO SHIPPING ROSE</t>
  </si>
  <si>
    <t>CAP SAN JUAN</t>
  </si>
  <si>
    <t>2003E</t>
  </si>
  <si>
    <t>SMLINE</t>
  </si>
  <si>
    <t>2004E</t>
  </si>
  <si>
    <t>MAERSK EVORA</t>
  </si>
  <si>
    <t>MAERSK ALFIRK</t>
  </si>
  <si>
    <t>CAP SAN VINCENT</t>
  </si>
  <si>
    <t>205E</t>
  </si>
  <si>
    <t>MOL CELEBRATION</t>
  </si>
  <si>
    <t>0ME9RW</t>
  </si>
  <si>
    <t>OMIT QINGDAO</t>
  </si>
  <si>
    <t>DALLAS</t>
  </si>
  <si>
    <t>PRE SIDENT KENNEDY</t>
  </si>
  <si>
    <t>009E</t>
  </si>
  <si>
    <t>PRE SIDENT TRUMAN</t>
  </si>
  <si>
    <t>PRE SIDENT FD ROOSEVELT</t>
  </si>
  <si>
    <t>PRE SIDENT EISENHOWER</t>
  </si>
  <si>
    <t>PRE SIDENT WILSON</t>
  </si>
  <si>
    <t>046E</t>
  </si>
  <si>
    <t>PENDING</t>
  </si>
  <si>
    <t>PENDIND</t>
  </si>
  <si>
    <t>CMA CGM JACQUES</t>
  </si>
  <si>
    <t>0VC37E</t>
  </si>
  <si>
    <t>030E</t>
  </si>
  <si>
    <t>COSCO ENGLAND</t>
  </si>
  <si>
    <t>0BH5FE1MA</t>
  </si>
  <si>
    <t>COSCO ITALY</t>
  </si>
  <si>
    <t>0BH5HE1MA</t>
  </si>
  <si>
    <t>COSCO GLORY</t>
  </si>
  <si>
    <t>0BH5JE1MA</t>
  </si>
  <si>
    <t>COSCO DENMARK</t>
  </si>
  <si>
    <t>0BH5LE1MA</t>
  </si>
  <si>
    <t>COSCO NETHERLANDS</t>
  </si>
  <si>
    <t>0BH5NE1MA</t>
  </si>
  <si>
    <t>HAM-SUD</t>
  </si>
  <si>
    <t>MSC VENICE</t>
  </si>
  <si>
    <t>MAASTRICHT MAERSK</t>
  </si>
  <si>
    <t>MARGRETHE MAERSK</t>
  </si>
  <si>
    <t>2M012</t>
  </si>
  <si>
    <t>940W</t>
  </si>
  <si>
    <t>071W</t>
  </si>
  <si>
    <t>096W</t>
  </si>
  <si>
    <t>ZIM SHANGHAI</t>
  </si>
  <si>
    <t>114W</t>
  </si>
  <si>
    <t>XIN LAN ZHOU</t>
  </si>
  <si>
    <t>136S</t>
  </si>
  <si>
    <t>XIN CANG ZHOU</t>
  </si>
  <si>
    <t>196S</t>
  </si>
  <si>
    <t xml:space="preserve"> XIN XIA MEN</t>
  </si>
  <si>
    <t>093S</t>
  </si>
  <si>
    <t>197S</t>
  </si>
  <si>
    <t>XIN XIA MEN</t>
  </si>
  <si>
    <t>KOTA LEKAS</t>
  </si>
  <si>
    <t>0044W</t>
  </si>
  <si>
    <t>EVER URBAN</t>
  </si>
  <si>
    <t>0121-164W</t>
  </si>
  <si>
    <t xml:space="preserve"> PERFORMANCE</t>
  </si>
  <si>
    <t xml:space="preserve"> KOTA CEMPAKA</t>
  </si>
  <si>
    <t>0050W</t>
  </si>
  <si>
    <t>012W</t>
  </si>
  <si>
    <t>COSCO SHIPPING SAGITTA RIUS</t>
  </si>
  <si>
    <r>
      <rPr>
        <sz val="11"/>
        <color indexed="8"/>
        <rFont val="Times New Roman"/>
        <charset val="134"/>
      </rPr>
      <t>0</t>
    </r>
    <r>
      <rPr>
        <sz val="11"/>
        <color indexed="8"/>
        <rFont val="Times New Roman"/>
        <charset val="134"/>
      </rPr>
      <t>12W</t>
    </r>
  </si>
  <si>
    <r>
      <rPr>
        <sz val="11"/>
        <color indexed="8"/>
        <rFont val="Times New Roman"/>
        <charset val="134"/>
      </rPr>
      <t>0</t>
    </r>
    <r>
      <rPr>
        <sz val="11"/>
        <color indexed="8"/>
        <rFont val="Times New Roman"/>
        <charset val="134"/>
      </rPr>
      <t>11W</t>
    </r>
  </si>
  <si>
    <t>SEASPAN BELLWETHER</t>
  </si>
  <si>
    <t>SEASPAN BEYOND</t>
  </si>
  <si>
    <t>CROATIA</t>
  </si>
  <si>
    <t>VANTAGE</t>
  </si>
  <si>
    <t xml:space="preserve"> XIN YANG PU</t>
  </si>
  <si>
    <t>MSC LEANNE</t>
  </si>
  <si>
    <t>945W</t>
  </si>
  <si>
    <t>MSC RIFAYA</t>
  </si>
  <si>
    <t xml:space="preserve"> 946W</t>
  </si>
  <si>
    <t>CORNELIUS MAERSK</t>
  </si>
  <si>
    <t>031S</t>
  </si>
  <si>
    <t>CAROLINE MAERSK</t>
  </si>
  <si>
    <t>032S</t>
  </si>
  <si>
    <t>CHASTINE MAERSK</t>
  </si>
  <si>
    <t>033S</t>
  </si>
  <si>
    <t>ANTWERPEN EXPRESS</t>
  </si>
  <si>
    <t>0037E</t>
  </si>
  <si>
    <t>0028E</t>
  </si>
  <si>
    <t>HYUNDAI VICTORY</t>
  </si>
  <si>
    <t>0041E</t>
  </si>
  <si>
    <t>HYUNDAI DRIVE</t>
  </si>
  <si>
    <t>CARSTEN MAERSK</t>
  </si>
  <si>
    <t>125S</t>
  </si>
  <si>
    <t>SALLY MAERSK</t>
  </si>
  <si>
    <t>126S</t>
  </si>
  <si>
    <t>SKAGEN MAERSK</t>
  </si>
  <si>
    <t>CLIFFORD MAERSK</t>
  </si>
  <si>
    <t>DALI</t>
  </si>
  <si>
    <t>129S</t>
  </si>
  <si>
    <t>HE JIN</t>
  </si>
  <si>
    <t>ASL</t>
  </si>
  <si>
    <t>RUN HE</t>
  </si>
  <si>
    <t>XUTRA BHUM</t>
  </si>
  <si>
    <t>904S</t>
  </si>
  <si>
    <t>GH BORA</t>
  </si>
  <si>
    <t>065S</t>
  </si>
  <si>
    <t>YM CREDENTIAL</t>
  </si>
  <si>
    <t>018S</t>
  </si>
  <si>
    <t>905S</t>
  </si>
  <si>
    <t>066S</t>
  </si>
  <si>
    <t>SITC</t>
  </si>
  <si>
    <t>KMTC</t>
  </si>
  <si>
    <r>
      <rPr>
        <sz val="11"/>
        <color indexed="8"/>
        <rFont val="Times New Roman"/>
        <charset val="134"/>
      </rPr>
      <t>Y</t>
    </r>
    <r>
      <rPr>
        <sz val="11"/>
        <color indexed="8"/>
        <rFont val="Times New Roman"/>
        <charset val="134"/>
      </rPr>
      <t>ML</t>
    </r>
  </si>
  <si>
    <t>MOL TRUTH</t>
  </si>
  <si>
    <t>AL MURAYKH</t>
  </si>
  <si>
    <t>011W</t>
  </si>
  <si>
    <t>XIN NING BO</t>
  </si>
  <si>
    <t>064S</t>
  </si>
  <si>
    <r>
      <rPr>
        <sz val="11"/>
        <color indexed="8"/>
        <rFont val="Times New Roman"/>
        <charset val="134"/>
      </rPr>
      <t>C</t>
    </r>
    <r>
      <rPr>
        <sz val="11"/>
        <color indexed="8"/>
        <rFont val="Times New Roman"/>
        <charset val="134"/>
      </rPr>
      <t>OSCO</t>
    </r>
  </si>
  <si>
    <t>TIAN CHANG HE</t>
  </si>
  <si>
    <t>OOCL CALIFORNIA</t>
  </si>
  <si>
    <t>114S</t>
  </si>
  <si>
    <t>DUBAI/JEBEL ALI</t>
  </si>
  <si>
    <t>JEBEL ALI</t>
  </si>
  <si>
    <t xml:space="preserve">ONE </t>
  </si>
  <si>
    <t>YM WELLBEING</t>
  </si>
  <si>
    <t>AL DHAIL</t>
  </si>
  <si>
    <t>HOCHIMINH</t>
  </si>
  <si>
    <t>RACHA BHUM</t>
  </si>
  <si>
    <t>145S</t>
  </si>
  <si>
    <t>LYDIA</t>
  </si>
  <si>
    <t>049S</t>
  </si>
  <si>
    <t>LIOBA</t>
  </si>
  <si>
    <t>030S</t>
  </si>
  <si>
    <t>050S</t>
  </si>
  <si>
    <t xml:space="preserve"> AS PENELOPE</t>
  </si>
  <si>
    <t>CITY OF BEIJING</t>
  </si>
  <si>
    <t>032W</t>
  </si>
  <si>
    <t xml:space="preserve">RUN HE </t>
  </si>
  <si>
    <t>2107W</t>
  </si>
  <si>
    <t>2108W</t>
  </si>
  <si>
    <t>2109W</t>
  </si>
  <si>
    <t>JACK LONDON</t>
  </si>
  <si>
    <t>0KRJRW</t>
  </si>
  <si>
    <t>SPIRIT OF HONG KONG</t>
  </si>
  <si>
    <t>0KRJVW</t>
  </si>
  <si>
    <t>DERBY D</t>
  </si>
  <si>
    <t>0KRJZW</t>
  </si>
  <si>
    <t>JONATHAN SWIFT</t>
  </si>
  <si>
    <t>0KRK7W</t>
  </si>
  <si>
    <t>0KRK5S</t>
  </si>
  <si>
    <t>CMA CGM CAIMEP</t>
  </si>
  <si>
    <t>0KRK9S</t>
  </si>
  <si>
    <t>0KRKHS</t>
  </si>
  <si>
    <t>WANHAI</t>
  </si>
  <si>
    <t>RCL</t>
  </si>
  <si>
    <t>TSL</t>
  </si>
  <si>
    <t>APL NORWAY</t>
  </si>
  <si>
    <t>0FF3JW</t>
  </si>
  <si>
    <t>CMA CGM RACINE</t>
  </si>
  <si>
    <t>0FF3NW</t>
  </si>
  <si>
    <t>MOL PROFICIENCY</t>
  </si>
  <si>
    <t>108S</t>
  </si>
  <si>
    <t>HSD</t>
  </si>
  <si>
    <t>MOL PRESENCE</t>
  </si>
  <si>
    <t>109S</t>
  </si>
  <si>
    <t>PL GERMANY</t>
  </si>
  <si>
    <t>110S</t>
  </si>
  <si>
    <t>MAERSK SEMAKAU</t>
  </si>
  <si>
    <t>111S</t>
  </si>
  <si>
    <t>ITAL LAGUNA</t>
  </si>
  <si>
    <t>089S</t>
  </si>
  <si>
    <t>BROOKLYN BRIDGE</t>
  </si>
  <si>
    <t xml:space="preserve">KOREA  ROUTE </t>
  </si>
  <si>
    <t>PANCON VICTORY</t>
  </si>
  <si>
    <t>PANCON</t>
  </si>
  <si>
    <t>FORTUNE TRADER</t>
  </si>
  <si>
    <t>SINOKOR</t>
  </si>
  <si>
    <t>REVERENCE</t>
  </si>
  <si>
    <t>1805E</t>
  </si>
  <si>
    <t>STX</t>
  </si>
  <si>
    <t>1806E</t>
  </si>
  <si>
    <t>1807E</t>
  </si>
  <si>
    <t>1808E</t>
  </si>
  <si>
    <t>1809E</t>
  </si>
  <si>
    <t>1810E</t>
  </si>
  <si>
    <t>1811E</t>
  </si>
  <si>
    <t>1812E</t>
  </si>
  <si>
    <t>1813E</t>
  </si>
  <si>
    <t>S</t>
  </si>
  <si>
    <t xml:space="preserve">        SAILING SCHEDULE-GUANGZHOU  </t>
  </si>
  <si>
    <t>REMARK:LOOKING FOR SCHEDULE PLEASE USE "CTRL+F" WITH PORT</t>
  </si>
  <si>
    <t>PS: The cargo and doc need to be sent to our warehouse and company before 12:00am 
of closing time every Tuesday.</t>
  </si>
  <si>
    <t>中印红</t>
  </si>
  <si>
    <r>
      <rPr>
        <b/>
        <sz val="12"/>
        <rFont val="宋体"/>
        <charset val="134"/>
        <scheme val="major"/>
      </rPr>
      <t>DUBAI(JEBEL ALI-COSCO-MEX4/WHL-MEX-2/4</t>
    </r>
    <r>
      <rPr>
        <b/>
        <sz val="12"/>
        <rFont val="宋体"/>
        <charset val="134"/>
        <scheme val="major"/>
      </rPr>
      <t>)</t>
    </r>
  </si>
  <si>
    <t>CNCAN</t>
  </si>
  <si>
    <t>CNSKU</t>
  </si>
  <si>
    <t>CSCL NEPTNE</t>
  </si>
  <si>
    <t>W062</t>
  </si>
  <si>
    <t>W017</t>
  </si>
  <si>
    <t>W075</t>
  </si>
  <si>
    <t>W027</t>
  </si>
  <si>
    <t>W015</t>
  </si>
  <si>
    <t>EVER UNITY</t>
  </si>
  <si>
    <t>W177</t>
  </si>
  <si>
    <t>GREEN HARMONY</t>
  </si>
  <si>
    <t>W133</t>
  </si>
  <si>
    <t>WAN HAI 503</t>
  </si>
  <si>
    <t>W190</t>
  </si>
  <si>
    <t>SPIL KARTIKA</t>
  </si>
  <si>
    <t>W033</t>
  </si>
  <si>
    <t>WAN HAI 506</t>
  </si>
  <si>
    <t>W194</t>
  </si>
  <si>
    <t>CHENNAI (CI3)</t>
  </si>
  <si>
    <t xml:space="preserve">  XIN WEN ZHOU</t>
  </si>
  <si>
    <t>W134</t>
  </si>
  <si>
    <t>WAN HAI 510</t>
  </si>
  <si>
    <t>S143</t>
  </si>
  <si>
    <t>TONGNA</t>
  </si>
  <si>
    <r>
      <rPr>
        <b/>
        <sz val="12"/>
        <rFont val="宋体"/>
        <charset val="134"/>
        <scheme val="major"/>
      </rPr>
      <t>COLOMBO (</t>
    </r>
    <r>
      <rPr>
        <b/>
        <sz val="12"/>
        <rFont val="宋体"/>
        <charset val="134"/>
        <scheme val="major"/>
      </rPr>
      <t>WHL-CI6</t>
    </r>
    <r>
      <rPr>
        <b/>
        <sz val="12"/>
        <rFont val="宋体"/>
        <charset val="134"/>
        <scheme val="major"/>
      </rPr>
      <t>)</t>
    </r>
  </si>
  <si>
    <t>COSCO ROTTETDAM</t>
  </si>
  <si>
    <t>W165</t>
  </si>
  <si>
    <t>W206</t>
  </si>
  <si>
    <t>W174</t>
  </si>
  <si>
    <t>KARACHI-K港(CPX) // S港（CPX3）</t>
  </si>
  <si>
    <t>CN SKU</t>
  </si>
  <si>
    <t>CAIYUNHE</t>
  </si>
  <si>
    <t>1785N</t>
  </si>
  <si>
    <t>CHITTAGONG(OOCL-KTX3/COSCO-CPX)SIN/PKL中转</t>
  </si>
  <si>
    <t>CNHKG</t>
  </si>
  <si>
    <t>NYK DEMETER</t>
  </si>
  <si>
    <t>096S</t>
  </si>
  <si>
    <t>SEASPAN EMERALD</t>
  </si>
  <si>
    <t>254S</t>
  </si>
  <si>
    <t>SEASPAN EMINENCE</t>
  </si>
  <si>
    <t>OOCL AUSRALIA</t>
  </si>
  <si>
    <t>211S</t>
  </si>
  <si>
    <t>OOCL JAKARTA</t>
  </si>
  <si>
    <t>135S</t>
  </si>
  <si>
    <t>欧地非</t>
  </si>
  <si>
    <t>HAMBURG  (COSCO-AEU2 1/3)</t>
  </si>
  <si>
    <t>CNYTN</t>
  </si>
  <si>
    <t>CMA CGM LOUVDRE</t>
  </si>
  <si>
    <t>CSCL STAR</t>
  </si>
  <si>
    <t>070W</t>
  </si>
  <si>
    <t>CMA CGM CAMPS</t>
  </si>
  <si>
    <t>CMA CGM SORBONME</t>
  </si>
  <si>
    <t>CMA  CGM RIVOLI</t>
  </si>
  <si>
    <t>FELIXSTOWE (AEU7-6/1)</t>
  </si>
  <si>
    <t>UKFXT</t>
  </si>
  <si>
    <t>CSCL MARS</t>
  </si>
  <si>
    <t>064W</t>
  </si>
  <si>
    <r>
      <rPr>
        <b/>
        <sz val="12"/>
        <rFont val="宋体"/>
        <charset val="134"/>
        <scheme val="major"/>
      </rPr>
      <t>GENOVA(</t>
    </r>
    <r>
      <rPr>
        <b/>
        <sz val="12"/>
        <rFont val="宋体"/>
        <charset val="134"/>
        <scheme val="major"/>
      </rPr>
      <t>MD2</t>
    </r>
    <r>
      <rPr>
        <b/>
        <sz val="12"/>
        <rFont val="宋体"/>
        <charset val="134"/>
        <scheme val="major"/>
      </rPr>
      <t>-2/3)</t>
    </r>
  </si>
  <si>
    <t>0022W</t>
  </si>
  <si>
    <t>0018W</t>
  </si>
  <si>
    <t>0019W</t>
  </si>
  <si>
    <t xml:space="preserve">ISTANBUL(TIGER-2/4 )  </t>
  </si>
  <si>
    <t>Ambarli</t>
  </si>
  <si>
    <t>MSC KIRJAM</t>
  </si>
  <si>
    <t>美洲</t>
  </si>
  <si>
    <t>MANZANILLO （COSCO-WSA2-7/2)</t>
  </si>
  <si>
    <t>EVER ELITE</t>
  </si>
  <si>
    <t>0431-152E</t>
  </si>
  <si>
    <t>VALPARAISO/San Antonio（HPL/YML-AN2 7/2）</t>
  </si>
  <si>
    <r>
      <rPr>
        <sz val="12"/>
        <rFont val="宋体"/>
        <charset val="134"/>
        <scheme val="major"/>
      </rPr>
      <t>S</t>
    </r>
    <r>
      <rPr>
        <sz val="12"/>
        <rFont val="宋体"/>
        <charset val="134"/>
        <scheme val="major"/>
      </rPr>
      <t>AN ANTONIO</t>
    </r>
  </si>
  <si>
    <t>MSC RUBY</t>
  </si>
  <si>
    <t>FA126A</t>
  </si>
  <si>
    <t>YML/HPL</t>
  </si>
  <si>
    <t>SEASPAN BELIEF</t>
  </si>
  <si>
    <t>MSC CAPELLA</t>
  </si>
  <si>
    <t>FA128A</t>
  </si>
  <si>
    <t>SEASPAN BEAUTY</t>
  </si>
  <si>
    <t>MSC RENEE</t>
  </si>
  <si>
    <t>FA130A</t>
  </si>
  <si>
    <t>MONTEVIDEO(ONE-SX1 7/2)</t>
  </si>
  <si>
    <r>
      <rPr>
        <sz val="12"/>
        <rFont val="宋体"/>
        <charset val="134"/>
        <scheme val="major"/>
      </rPr>
      <t>ETA</t>
    </r>
    <r>
      <rPr>
        <sz val="12"/>
        <rFont val="宋体"/>
        <charset val="134"/>
        <scheme val="major"/>
      </rPr>
      <t xml:space="preserve"> </t>
    </r>
  </si>
  <si>
    <t>MSC AGRIGENTTO</t>
  </si>
  <si>
    <t>FE124A</t>
  </si>
  <si>
    <t>HPL/ONE</t>
  </si>
  <si>
    <t>MSC AGIDJAN</t>
  </si>
  <si>
    <t>FI127W</t>
  </si>
  <si>
    <t>LOS ANGELES(OOCL/COSCO-PCSC  5/6)</t>
  </si>
  <si>
    <t>EVER LUCKY</t>
  </si>
  <si>
    <t>0062E</t>
  </si>
  <si>
    <t>COSCO PORTUGAL</t>
  </si>
  <si>
    <t>1203E</t>
  </si>
  <si>
    <t>EVER FEAT</t>
  </si>
  <si>
    <t>1204E</t>
  </si>
  <si>
    <t>EVER FRONT</t>
  </si>
  <si>
    <t>1205E</t>
  </si>
  <si>
    <t>NEW YORK (OOCL/COSCO-AWE4 5/7</t>
  </si>
  <si>
    <t>OOCL KOREA</t>
  </si>
  <si>
    <t>TAIPEI TRIUMPH</t>
  </si>
  <si>
    <t>1107E</t>
  </si>
  <si>
    <t>东南亚</t>
  </si>
  <si>
    <t>BANGKOK(JST)</t>
  </si>
  <si>
    <t xml:space="preserve">CNHKG </t>
  </si>
  <si>
    <t>ZHONG GU DONG HAI</t>
  </si>
  <si>
    <t>S06</t>
  </si>
  <si>
    <t>ANDERSON DRAGON</t>
  </si>
  <si>
    <t>S034</t>
  </si>
  <si>
    <t>S036</t>
  </si>
  <si>
    <t>HOCHIMINH (JCV)</t>
  </si>
  <si>
    <t>HOCHIMIHN</t>
  </si>
  <si>
    <t>WAN HAI 285</t>
  </si>
  <si>
    <t>WAN HAI 263</t>
  </si>
  <si>
    <t>S315</t>
  </si>
  <si>
    <t>WAN HAI 231</t>
  </si>
  <si>
    <t>S332</t>
  </si>
  <si>
    <t>SUNRSIE DRAGON</t>
  </si>
  <si>
    <t>S058</t>
  </si>
  <si>
    <t>WAN HAI 261</t>
  </si>
  <si>
    <t>S318</t>
  </si>
  <si>
    <t xml:space="preserve">          SALLING SCHEDULE-XIAMEN</t>
  </si>
  <si>
    <t>PS: THE CARGO AND DOC WIL BE SENT TO OUR WAREHOUSE AND COMPANY BEFORE 11:00AM IN CUT OFF TIME</t>
  </si>
  <si>
    <t>CNXMN</t>
  </si>
  <si>
    <t>OOCL(AEU1)</t>
  </si>
  <si>
    <t>GODSPEED</t>
  </si>
  <si>
    <t>1001X</t>
  </si>
  <si>
    <t>YML(MD2)</t>
  </si>
  <si>
    <t>1005X</t>
  </si>
  <si>
    <t>1009X</t>
  </si>
  <si>
    <t>1013X</t>
  </si>
  <si>
    <t>1017X</t>
  </si>
  <si>
    <t>SOUTH KOREA</t>
  </si>
  <si>
    <t>HEUNG-A HAIPHONG</t>
  </si>
  <si>
    <t>0174N</t>
  </si>
  <si>
    <t>HEUNG-A(SCS)</t>
  </si>
  <si>
    <t>HEUNG-A JANICE</t>
  </si>
  <si>
    <t>0177N</t>
  </si>
  <si>
    <t>0175N</t>
  </si>
  <si>
    <t>0178N</t>
  </si>
  <si>
    <t>0176N</t>
  </si>
  <si>
    <t>ONE(ALX2)</t>
  </si>
  <si>
    <t>ONE(ALX 2)</t>
  </si>
  <si>
    <t>KOTA LAWA</t>
  </si>
  <si>
    <t>068W</t>
  </si>
  <si>
    <t>COSCO ASHDOD</t>
  </si>
  <si>
    <t>061W</t>
  </si>
  <si>
    <t>BAY BRIDGE</t>
  </si>
  <si>
    <t>145W</t>
  </si>
  <si>
    <t>COSCO AQABA</t>
  </si>
  <si>
    <t xml:space="preserve">        SAILING SCHEDULE-TIANJIN</t>
  </si>
  <si>
    <t xml:space="preserve">EUROPEAN ROUTE  </t>
  </si>
  <si>
    <t>CNTSN</t>
  </si>
  <si>
    <t>043W</t>
  </si>
  <si>
    <t xml:space="preserve">EVER GOVERN </t>
  </si>
  <si>
    <t>048S</t>
  </si>
  <si>
    <t xml:space="preserve"> OOCL ASIA</t>
  </si>
  <si>
    <t xml:space="preserve">CHARLESTON </t>
  </si>
  <si>
    <t xml:space="preserve">VESSEL </t>
  </si>
  <si>
    <t>SINGAPRE</t>
  </si>
  <si>
    <t>MOL GARLAND</t>
  </si>
  <si>
    <t>223W</t>
  </si>
  <si>
    <t>CSL SANTA MARIA</t>
  </si>
  <si>
    <t>900W</t>
  </si>
  <si>
    <t>EVER USEFUL</t>
  </si>
  <si>
    <t>154W</t>
  </si>
  <si>
    <t>BALBINA</t>
  </si>
  <si>
    <t>898W</t>
  </si>
  <si>
    <t>SITC LIANYUNGAN</t>
  </si>
  <si>
    <t>2117S</t>
  </si>
  <si>
    <t>SITC OSAKA</t>
  </si>
  <si>
    <t>SITC MOJI</t>
  </si>
  <si>
    <t>HOCHIMING</t>
  </si>
  <si>
    <t xml:space="preserve">XUTRA BHUM    </t>
  </si>
  <si>
    <t xml:space="preserve">GH BORA    </t>
  </si>
  <si>
    <t xml:space="preserve">YM CREDENTIAL    </t>
  </si>
  <si>
    <r>
      <rPr>
        <b/>
        <sz val="12"/>
        <rFont val="Arial Unicode MS"/>
        <charset val="134"/>
      </rPr>
      <t>J</t>
    </r>
    <r>
      <rPr>
        <b/>
        <sz val="12"/>
        <rFont val="Arial Unicode MS"/>
        <charset val="134"/>
      </rPr>
      <t>AKARTA</t>
    </r>
  </si>
  <si>
    <r>
      <rPr>
        <b/>
        <sz val="12"/>
        <rFont val="Arial Unicode MS"/>
        <charset val="134"/>
      </rPr>
      <t>B</t>
    </r>
    <r>
      <rPr>
        <b/>
        <sz val="12"/>
        <rFont val="Arial Unicode MS"/>
        <charset val="134"/>
      </rPr>
      <t>ANGKOK</t>
    </r>
  </si>
  <si>
    <t xml:space="preserve">LONG BEACH TRADER </t>
  </si>
  <si>
    <t>S011</t>
  </si>
  <si>
    <t>COSCO HAMBURG</t>
  </si>
  <si>
    <t>245S</t>
  </si>
  <si>
    <t>OOCL AMERICA</t>
  </si>
  <si>
    <t>133S</t>
  </si>
  <si>
    <t>COSCO SHANGHAI</t>
  </si>
  <si>
    <t>183S</t>
  </si>
  <si>
    <t>TENG YUN HE</t>
  </si>
  <si>
    <t>298S</t>
  </si>
  <si>
    <t xml:space="preserve">QING YUN HE </t>
  </si>
  <si>
    <t>510S</t>
  </si>
  <si>
    <t>299S</t>
  </si>
  <si>
    <t>511S</t>
  </si>
  <si>
    <t>EASLINE DALIAN</t>
  </si>
  <si>
    <t>EAS</t>
  </si>
  <si>
    <t>BEI JIANG</t>
  </si>
  <si>
    <t>132S</t>
  </si>
  <si>
    <t>ALS MARS</t>
  </si>
  <si>
    <t>034E</t>
  </si>
  <si>
    <t>CHICAGO/LOS ANGELES /NY</t>
  </si>
  <si>
    <t>ETA LA</t>
  </si>
  <si>
    <t>ETA NY</t>
  </si>
</sst>
</file>

<file path=xl/styles.xml><?xml version="1.0" encoding="utf-8"?>
<styleSheet xmlns="http://schemas.openxmlformats.org/spreadsheetml/2006/main">
  <numFmts count="46">
    <numFmt numFmtId="176" formatCode="_-&quot;£&quot;* #,##0.00_-;\-&quot;£&quot;* #,##0.00_-;_-&quot;£&quot;* &quot;-&quot;??_-;_-@_-"/>
    <numFmt numFmtId="177" formatCode="_([$€]* #,##0.00_);_([$€]* \(#,##0.00\);_([$€]* &quot;-&quot;??_);_(@_)"/>
    <numFmt numFmtId="178" formatCode="_ * #,##0_ ;_ * &quot;\&quot;&quot;\&quot;&quot;\&quot;&quot;\&quot;&quot;\&quot;&quot;\&quot;\-#,##0_ ;_ * &quot;-&quot;_ ;_ @_ "/>
    <numFmt numFmtId="179" formatCode="[$-409]d\-mmm;@"/>
    <numFmt numFmtId="180" formatCode="[$-F800]dddd\,\ mmmm\ dd\,\ yyyy"/>
    <numFmt numFmtId="181" formatCode="[$-409]d\/mmm;@"/>
    <numFmt numFmtId="182" formatCode="[$-409]d/mmm;@"/>
    <numFmt numFmtId="183" formatCode="[$-409]mmm\-yy;@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84" formatCode="[$-409]ddd\ hh:mm"/>
    <numFmt numFmtId="185" formatCode="_-&quot;\&quot;* #,##0.00_-;\-&quot;\&quot;* #,##0.00_-;_-&quot;\&quot;* &quot;-&quot;??_-;_-@_-"/>
    <numFmt numFmtId="186" formatCode="#,##0.000_);[Red]\(#,##0.000\)"/>
    <numFmt numFmtId="187" formatCode="mm/dd"/>
    <numFmt numFmtId="188" formatCode="#,##0;\-#,##0;\-"/>
    <numFmt numFmtId="189" formatCode="dd"/>
    <numFmt numFmtId="190" formatCode="0.000%"/>
    <numFmt numFmtId="191" formatCode="0.00_)"/>
    <numFmt numFmtId="192" formatCode="#,##0.00\ [$€];[Red]\-#,##0.00\ [$€]"/>
    <numFmt numFmtId="193" formatCode="000\S"/>
    <numFmt numFmtId="194" formatCode="aaaa"/>
    <numFmt numFmtId="195" formatCode="_(* #,##0_);_(* \(#,##0\);_(* &quot;-&quot;_);_(@_)"/>
    <numFmt numFmtId="196" formatCode="_-&quot;£&quot;* #,##0_-;\-&quot;£&quot;* #,##0_-;_-&quot;£&quot;* &quot;-&quot;_-;_-@_-"/>
    <numFmt numFmtId="197" formatCode="0_);[Red]\(0\)"/>
    <numFmt numFmtId="198" formatCode="\$#,##0\ ;\(\$#,##0\)"/>
    <numFmt numFmtId="199" formatCode="&quot;$&quot;#,##0_);[Red]\(&quot;$&quot;#,##0\)"/>
    <numFmt numFmtId="200" formatCode="&quot;$&quot;#,##0.00_);[Red]\(&quot;$&quot;#,##0.00\)"/>
    <numFmt numFmtId="201" formatCode="dd\/mm"/>
    <numFmt numFmtId="202" formatCode="yyyy/m/d;@"/>
    <numFmt numFmtId="203" formatCode="d/m/yyyy"/>
    <numFmt numFmtId="204" formatCode="0_);\(0\)"/>
    <numFmt numFmtId="205" formatCode="0000&quot;W&quot;"/>
    <numFmt numFmtId="206" formatCode="mmm/yyyy"/>
    <numFmt numFmtId="207" formatCode="ddd\ dd/mmm"/>
    <numFmt numFmtId="208" formatCode="ddd\ dd\/mmm"/>
    <numFmt numFmtId="209" formatCode="[$-409]mmmmm;@"/>
    <numFmt numFmtId="210" formatCode="000&quot;E&quot;"/>
    <numFmt numFmtId="211" formatCode="mm\/dd"/>
    <numFmt numFmtId="212" formatCode="000000"/>
    <numFmt numFmtId="213" formatCode="m/d"/>
    <numFmt numFmtId="214" formatCode="000&quot;W&quot;"/>
    <numFmt numFmtId="215" formatCode="000&quot;A&quot;"/>
    <numFmt numFmtId="216" formatCode="0000&quot;E&quot;"/>
    <numFmt numFmtId="217" formatCode="[$-409]d/mmm/yy;@"/>
  </numFmts>
  <fonts count="190">
    <font>
      <sz val="12"/>
      <name val="宋体"/>
      <charset val="134"/>
    </font>
    <font>
      <sz val="12"/>
      <name val="Arial Narrow"/>
      <charset val="134"/>
    </font>
    <font>
      <sz val="11"/>
      <name val="Arial Unicode MS"/>
      <charset val="134"/>
    </font>
    <font>
      <sz val="11"/>
      <color theme="1"/>
      <name val="宋体"/>
      <charset val="134"/>
      <scheme val="minor"/>
    </font>
    <font>
      <b/>
      <sz val="12"/>
      <name val="Arial Narrow"/>
      <charset val="134"/>
    </font>
    <font>
      <b/>
      <sz val="20"/>
      <name val="宋体"/>
      <charset val="134"/>
    </font>
    <font>
      <b/>
      <sz val="10"/>
      <name val="宋体"/>
      <charset val="134"/>
    </font>
    <font>
      <b/>
      <sz val="12"/>
      <name val="宋体"/>
      <charset val="134"/>
    </font>
    <font>
      <b/>
      <sz val="12"/>
      <name val="Arial Unicode MS"/>
      <charset val="134"/>
    </font>
    <font>
      <sz val="12"/>
      <name val="Arial Unicode MS"/>
      <charset val="134"/>
    </font>
    <font>
      <sz val="9"/>
      <color theme="1"/>
      <name val="微软雅黑"/>
      <charset val="134"/>
    </font>
    <font>
      <sz val="12"/>
      <color theme="1"/>
      <name val="Arial Unicode MS"/>
      <charset val="134"/>
    </font>
    <font>
      <sz val="9"/>
      <color rgb="FF000000"/>
      <name val="微软雅黑"/>
      <charset val="134"/>
    </font>
    <font>
      <b/>
      <sz val="11"/>
      <name val="Arial Unicode MS"/>
      <charset val="134"/>
    </font>
    <font>
      <b/>
      <sz val="8"/>
      <name val="Arial"/>
      <charset val="134"/>
    </font>
    <font>
      <sz val="10"/>
      <name val="Arial"/>
      <charset val="134"/>
    </font>
    <font>
      <sz val="8"/>
      <color theme="1"/>
      <name val="Arial"/>
      <charset val="134"/>
    </font>
    <font>
      <sz val="8"/>
      <color indexed="8"/>
      <name val="Arial"/>
      <charset val="134"/>
    </font>
    <font>
      <sz val="8"/>
      <color rgb="FFFF0000"/>
      <name val="Arial"/>
      <charset val="134"/>
    </font>
    <font>
      <sz val="8"/>
      <name val="Arial"/>
      <charset val="134"/>
    </font>
    <font>
      <sz val="8"/>
      <name val="宋体"/>
      <charset val="134"/>
    </font>
    <font>
      <sz val="18"/>
      <name val="宋体"/>
      <charset val="134"/>
    </font>
    <font>
      <sz val="18"/>
      <name val="Arial"/>
      <charset val="134"/>
    </font>
    <font>
      <sz val="18"/>
      <color indexed="12"/>
      <name val="Arial"/>
      <charset val="134"/>
    </font>
    <font>
      <sz val="10"/>
      <color indexed="8"/>
      <name val="Arial Unicode MS"/>
      <charset val="134"/>
    </font>
    <font>
      <sz val="12"/>
      <color indexed="8"/>
      <name val="Arial Unicode MS"/>
      <charset val="134"/>
    </font>
    <font>
      <sz val="12"/>
      <color rgb="FFFF0000"/>
      <name val="Arial Unicode MS"/>
      <charset val="134"/>
    </font>
    <font>
      <sz val="11"/>
      <name val="Arial Narrow"/>
      <charset val="134"/>
    </font>
    <font>
      <b/>
      <sz val="16"/>
      <name val="Arial Narrow"/>
      <charset val="134"/>
    </font>
    <font>
      <b/>
      <i/>
      <sz val="16"/>
      <name val="Arial Narrow"/>
      <charset val="134"/>
    </font>
    <font>
      <b/>
      <sz val="11"/>
      <name val="Arial Narrow"/>
      <charset val="134"/>
    </font>
    <font>
      <sz val="11"/>
      <color theme="1"/>
      <name val="Arial Narrow"/>
      <charset val="134"/>
    </font>
    <font>
      <sz val="12"/>
      <name val="宋体"/>
      <charset val="134"/>
      <scheme val="major"/>
    </font>
    <font>
      <b/>
      <sz val="12"/>
      <name val="宋体"/>
      <charset val="134"/>
      <scheme val="major"/>
    </font>
    <font>
      <b/>
      <sz val="20"/>
      <name val="宋体"/>
      <charset val="134"/>
      <scheme val="major"/>
    </font>
    <font>
      <b/>
      <sz val="10"/>
      <name val="宋体"/>
      <charset val="134"/>
      <scheme val="major"/>
    </font>
    <font>
      <b/>
      <sz val="12"/>
      <color theme="1"/>
      <name val="宋体"/>
      <charset val="134"/>
      <scheme val="major"/>
    </font>
    <font>
      <b/>
      <sz val="16"/>
      <name val="宋体"/>
      <charset val="134"/>
      <scheme val="major"/>
    </font>
    <font>
      <sz val="10"/>
      <name val="宋体"/>
      <charset val="134"/>
      <scheme val="major"/>
    </font>
    <font>
      <sz val="12"/>
      <color theme="1"/>
      <name val="宋体"/>
      <charset val="134"/>
      <scheme val="major"/>
    </font>
    <font>
      <sz val="11"/>
      <name val="Times New Roman"/>
      <charset val="134"/>
    </font>
    <font>
      <sz val="11"/>
      <color indexed="8"/>
      <name val="Times New Roman"/>
      <charset val="134"/>
    </font>
    <font>
      <sz val="11"/>
      <color indexed="12"/>
      <name val="Times New Roman"/>
      <charset val="134"/>
    </font>
    <font>
      <b/>
      <sz val="12"/>
      <name val="Times New Roman"/>
      <charset val="134"/>
    </font>
    <font>
      <sz val="12"/>
      <name val="Times New Roman"/>
      <charset val="134"/>
    </font>
    <font>
      <b/>
      <sz val="20"/>
      <name val="Times New Roman"/>
      <charset val="134"/>
    </font>
    <font>
      <b/>
      <sz val="11"/>
      <name val="Times New Roman"/>
      <charset val="134"/>
    </font>
    <font>
      <b/>
      <i/>
      <sz val="14"/>
      <color indexed="8"/>
      <name val="Times New Roman"/>
      <charset val="134"/>
    </font>
    <font>
      <b/>
      <sz val="11"/>
      <color indexed="8"/>
      <name val="Times New Roman"/>
      <charset val="134"/>
    </font>
    <font>
      <sz val="11"/>
      <color indexed="0"/>
      <name val="Times New Roman"/>
      <charset val="134"/>
    </font>
    <font>
      <sz val="11"/>
      <color indexed="18"/>
      <name val="Times New Roman"/>
      <charset val="134"/>
    </font>
    <font>
      <sz val="11"/>
      <name val="宋体"/>
      <charset val="134"/>
    </font>
    <font>
      <sz val="11"/>
      <color indexed="12"/>
      <name val="宋体"/>
      <charset val="134"/>
    </font>
    <font>
      <sz val="11"/>
      <color indexed="8"/>
      <name val="Albertus Medium"/>
      <charset val="134"/>
    </font>
    <font>
      <sz val="12"/>
      <color indexed="8"/>
      <name val="Albertus Medium"/>
      <charset val="134"/>
    </font>
    <font>
      <sz val="11"/>
      <name val="Albertus Medium"/>
      <charset val="134"/>
    </font>
    <font>
      <sz val="12"/>
      <name val="Albertus Medium"/>
      <charset val="134"/>
    </font>
    <font>
      <sz val="11"/>
      <color indexed="22"/>
      <name val="Times New Roman"/>
      <charset val="134"/>
    </font>
    <font>
      <sz val="11"/>
      <color indexed="8"/>
      <name val="宋体"/>
      <charset val="134"/>
    </font>
    <font>
      <sz val="10"/>
      <color theme="1"/>
      <name val="Arial"/>
      <charset val="134"/>
    </font>
    <font>
      <b/>
      <sz val="20"/>
      <name val="Bodoni MT Black"/>
      <charset val="134"/>
    </font>
    <font>
      <b/>
      <sz val="12"/>
      <name val="Arial"/>
      <charset val="134"/>
    </font>
    <font>
      <b/>
      <i/>
      <sz val="14"/>
      <name val="Arial"/>
      <charset val="134"/>
    </font>
    <font>
      <sz val="10"/>
      <color indexed="10"/>
      <name val="Arial"/>
      <charset val="134"/>
    </font>
    <font>
      <sz val="10"/>
      <color rgb="FFFF0000"/>
      <name val="Arial"/>
      <charset val="134"/>
    </font>
    <font>
      <sz val="10"/>
      <color indexed="0"/>
      <name val="Arial"/>
      <charset val="134"/>
    </font>
    <font>
      <sz val="10"/>
      <color indexed="63"/>
      <name val="Arial"/>
      <charset val="134"/>
    </font>
    <font>
      <sz val="9"/>
      <color rgb="FF495060"/>
      <name val="Tahoma"/>
      <charset val="134"/>
    </font>
    <font>
      <u/>
      <sz val="11"/>
      <color theme="10"/>
      <name val="宋体"/>
      <charset val="134"/>
    </font>
    <font>
      <sz val="10"/>
      <name val="Verdana"/>
      <charset val="134"/>
    </font>
    <font>
      <sz val="10"/>
      <color indexed="8"/>
      <name val="Arial"/>
      <charset val="134"/>
    </font>
    <font>
      <sz val="10"/>
      <name val="宋体"/>
      <charset val="134"/>
    </font>
    <font>
      <b/>
      <sz val="11"/>
      <color theme="1"/>
      <name val="Arial Narrow"/>
      <charset val="134"/>
    </font>
    <font>
      <sz val="11"/>
      <color theme="1"/>
      <name val="Arial"/>
      <charset val="134"/>
    </font>
    <font>
      <b/>
      <sz val="11"/>
      <color theme="1"/>
      <name val="Times New Roman"/>
      <charset val="134"/>
    </font>
    <font>
      <strike/>
      <sz val="11"/>
      <color theme="1"/>
      <name val="Arial Narrow"/>
      <charset val="134"/>
    </font>
    <font>
      <sz val="11"/>
      <color theme="1"/>
      <name val="Times New Roman"/>
      <charset val="134"/>
    </font>
    <font>
      <u/>
      <sz val="11"/>
      <color theme="1"/>
      <name val="Arial Narrow"/>
      <charset val="134"/>
    </font>
    <font>
      <b/>
      <sz val="11"/>
      <color theme="1"/>
      <name val="Calibri"/>
      <charset val="134"/>
    </font>
    <font>
      <b/>
      <sz val="11"/>
      <color theme="1"/>
      <name val="Arial"/>
      <charset val="134"/>
    </font>
    <font>
      <sz val="14"/>
      <color theme="1"/>
      <name val="Arial"/>
      <charset val="134"/>
    </font>
    <font>
      <sz val="12"/>
      <color theme="1"/>
      <name val="宋体"/>
      <charset val="134"/>
    </font>
    <font>
      <sz val="12"/>
      <color theme="1"/>
      <name val="Arial Narrow"/>
      <charset val="134"/>
    </font>
    <font>
      <b/>
      <sz val="12"/>
      <color theme="1"/>
      <name val="Arial Narrow"/>
      <charset val="134"/>
    </font>
    <font>
      <sz val="12"/>
      <color rgb="FFFF0000"/>
      <name val="宋体"/>
      <charset val="134"/>
    </font>
    <font>
      <b/>
      <sz val="12"/>
      <color rgb="FFFF0000"/>
      <name val="Arial Narrow"/>
      <charset val="134"/>
    </font>
    <font>
      <b/>
      <sz val="10"/>
      <color theme="1"/>
      <name val="Arial Narrow"/>
      <charset val="134"/>
    </font>
    <font>
      <b/>
      <sz val="12"/>
      <color theme="1"/>
      <name val="宋体"/>
      <charset val="134"/>
    </font>
    <font>
      <sz val="12"/>
      <color rgb="FFFF0000"/>
      <name val="Arial Narrow"/>
      <charset val="134"/>
    </font>
    <font>
      <sz val="12"/>
      <color theme="1"/>
      <name val="宋体"/>
      <charset val="134"/>
      <scheme val="minor"/>
    </font>
    <font>
      <sz val="12"/>
      <name val="新細明體"/>
      <charset val="134"/>
    </font>
    <font>
      <sz val="10"/>
      <name val="Helv"/>
      <charset val="134"/>
    </font>
    <font>
      <sz val="11"/>
      <color indexed="52"/>
      <name val="宋体"/>
      <charset val="134"/>
    </font>
    <font>
      <b/>
      <sz val="18"/>
      <color indexed="56"/>
      <name val="宋体"/>
      <charset val="134"/>
    </font>
    <font>
      <sz val="11"/>
      <color indexed="10"/>
      <name val="맑은 고딕"/>
      <charset val="134"/>
    </font>
    <font>
      <i/>
      <sz val="11"/>
      <color indexed="23"/>
      <name val="宋体"/>
      <charset val="134"/>
    </font>
    <font>
      <sz val="11"/>
      <color indexed="9"/>
      <name val="宋体"/>
      <charset val="134"/>
    </font>
    <font>
      <sz val="11"/>
      <color indexed="8"/>
      <name val="Calibri"/>
      <charset val="134"/>
    </font>
    <font>
      <b/>
      <sz val="11"/>
      <color indexed="56"/>
      <name val="宋体"/>
      <charset val="134"/>
    </font>
    <font>
      <b/>
      <sz val="12"/>
      <color indexed="52"/>
      <name val="新細明體"/>
      <charset val="136"/>
    </font>
    <font>
      <sz val="12"/>
      <color indexed="8"/>
      <name val="新細明體"/>
      <charset val="134"/>
    </font>
    <font>
      <u/>
      <sz val="12"/>
      <color indexed="12"/>
      <name val="宋体"/>
      <charset val="134"/>
    </font>
    <font>
      <sz val="11"/>
      <color indexed="8"/>
      <name val="ＭＳ Ｐゴシック"/>
      <charset val="134"/>
    </font>
    <font>
      <b/>
      <sz val="11"/>
      <color indexed="9"/>
      <name val="宋体"/>
      <charset val="134"/>
    </font>
    <font>
      <b/>
      <sz val="13"/>
      <color indexed="56"/>
      <name val="宋体"/>
      <charset val="134"/>
    </font>
    <font>
      <sz val="11"/>
      <color indexed="17"/>
      <name val="宋体"/>
      <charset val="134"/>
    </font>
    <font>
      <u/>
      <sz val="9"/>
      <color indexed="36"/>
      <name val="¹ÙÅÁÃ¼"/>
      <charset val="134"/>
    </font>
    <font>
      <b/>
      <sz val="11"/>
      <color indexed="63"/>
      <name val="宋体"/>
      <charset val="134"/>
    </font>
    <font>
      <b/>
      <sz val="11"/>
      <color indexed="8"/>
      <name val="宋体"/>
      <charset val="134"/>
    </font>
    <font>
      <b/>
      <sz val="15"/>
      <color indexed="56"/>
      <name val="宋体"/>
      <charset val="134"/>
    </font>
    <font>
      <sz val="11"/>
      <color indexed="20"/>
      <name val="宋体"/>
      <charset val="134"/>
    </font>
    <font>
      <u/>
      <sz val="8.4"/>
      <color theme="10"/>
      <name val="宋体"/>
      <charset val="134"/>
    </font>
    <font>
      <u/>
      <sz val="11"/>
      <color rgb="FF0000FF"/>
      <name val="宋体"/>
      <charset val="0"/>
      <scheme val="minor"/>
    </font>
    <font>
      <b/>
      <sz val="11"/>
      <color indexed="52"/>
      <name val="宋体"/>
      <charset val="134"/>
    </font>
    <font>
      <sz val="11"/>
      <color indexed="60"/>
      <name val="宋体"/>
      <charset val="134"/>
    </font>
    <font>
      <sz val="12"/>
      <name val="바탕체"/>
      <charset val="134"/>
    </font>
    <font>
      <b/>
      <sz val="12"/>
      <color indexed="8"/>
      <name val="新細明體"/>
      <charset val="136"/>
    </font>
    <font>
      <u/>
      <sz val="9"/>
      <color indexed="36"/>
      <name val="???"/>
      <charset val="134"/>
    </font>
    <font>
      <sz val="12"/>
      <color theme="3"/>
      <name val="宋体"/>
      <charset val="134"/>
      <scheme val="minor"/>
    </font>
    <font>
      <sz val="11"/>
      <color indexed="10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indexed="62"/>
      <name val="宋体"/>
      <charset val="134"/>
    </font>
    <font>
      <u/>
      <sz val="9"/>
      <color indexed="12"/>
      <name val="???"/>
      <charset val="134"/>
    </font>
    <font>
      <b/>
      <sz val="11"/>
      <name val="돋움"/>
      <charset val="129"/>
    </font>
    <font>
      <sz val="11"/>
      <name val=""/>
      <charset val="134"/>
    </font>
    <font>
      <sz val="10"/>
      <color indexed="8"/>
      <name val="MS Sans Serif"/>
      <charset val="134"/>
    </font>
    <font>
      <b/>
      <sz val="12"/>
      <color indexed="63"/>
      <name val="新細明體"/>
      <charset val="136"/>
    </font>
    <font>
      <sz val="11"/>
      <name val="돋움"/>
      <charset val="129"/>
    </font>
    <font>
      <sz val="11"/>
      <color indexed="62"/>
      <name val="Calibri"/>
      <charset val="134"/>
    </font>
    <font>
      <sz val="14"/>
      <name val="ＭＳ Ｐゴシック"/>
      <charset val="134"/>
    </font>
    <font>
      <u/>
      <sz val="11"/>
      <color theme="10"/>
      <name val="Calibri"/>
      <charset val="134"/>
    </font>
    <font>
      <sz val="12"/>
      <color indexed="62"/>
      <name val="新細明體"/>
      <charset val="136"/>
    </font>
    <font>
      <u/>
      <sz val="12"/>
      <color indexed="12"/>
      <name val="新細明體"/>
      <charset val="134"/>
    </font>
    <font>
      <sz val="11"/>
      <color indexed="8"/>
      <name val="微软雅黑"/>
      <charset val="134"/>
    </font>
    <font>
      <u/>
      <sz val="10"/>
      <color indexed="12"/>
      <name val="Arial"/>
      <charset val="134"/>
    </font>
    <font>
      <sz val="12"/>
      <name val="新細明體"/>
      <charset val="136"/>
    </font>
    <font>
      <sz val="11"/>
      <color indexed="8"/>
      <name val="맑은 고딕"/>
      <charset val="134"/>
    </font>
    <font>
      <b/>
      <sz val="11"/>
      <color theme="3"/>
      <name val="宋体"/>
      <charset val="134"/>
      <scheme val="minor"/>
    </font>
    <font>
      <sz val="18"/>
      <color theme="3"/>
      <name val="宋体"/>
      <charset val="134"/>
      <scheme val="major"/>
    </font>
    <font>
      <sz val="10"/>
      <name val="MS Sans Serif"/>
      <charset val="134"/>
    </font>
    <font>
      <sz val="14"/>
      <name val="Cordia New"/>
      <charset val="134"/>
    </font>
    <font>
      <sz val="12"/>
      <name val="???"/>
      <charset val="134"/>
    </font>
    <font>
      <sz val="12"/>
      <color indexed="62"/>
      <name val="新細明體"/>
      <charset val="134"/>
    </font>
    <font>
      <u/>
      <sz val="11"/>
      <color theme="10"/>
      <name val="宋体"/>
      <charset val="134"/>
      <scheme val="minor"/>
    </font>
    <font>
      <u/>
      <sz val="9"/>
      <name val="돋움"/>
      <charset val="129"/>
    </font>
    <font>
      <sz val="12"/>
      <color indexed="20"/>
      <name val="新細明體"/>
      <charset val="134"/>
    </font>
    <font>
      <sz val="8"/>
      <name val="굴림체"/>
      <charset val="134"/>
    </font>
    <font>
      <sz val="11"/>
      <color theme="1"/>
      <name val="宋体"/>
      <charset val="134"/>
      <scheme val="major"/>
    </font>
    <font>
      <b/>
      <sz val="10"/>
      <color indexed="8"/>
      <name val="宋体"/>
      <charset val="134"/>
    </font>
    <font>
      <sz val="12"/>
      <name val="–¾’©"/>
      <charset val="129"/>
    </font>
    <font>
      <sz val="11"/>
      <color theme="0"/>
      <name val="宋体"/>
      <charset val="134"/>
      <scheme val="minor"/>
    </font>
    <font>
      <i/>
      <sz val="12"/>
      <color indexed="23"/>
      <name val="新細明體"/>
      <charset val="136"/>
    </font>
    <font>
      <sz val="12"/>
      <color indexed="20"/>
      <name val="新細明體"/>
      <charset val="136"/>
    </font>
    <font>
      <u/>
      <sz val="11"/>
      <color indexed="36"/>
      <name val="돋움"/>
      <charset val="129"/>
    </font>
    <font>
      <sz val="32"/>
      <color theme="3"/>
      <name val="宋体"/>
      <charset val="134"/>
      <scheme val="major"/>
    </font>
    <font>
      <sz val="12"/>
      <color rgb="FF212B60"/>
      <name val="宋体"/>
      <charset val="134"/>
      <scheme val="major"/>
    </font>
    <font>
      <sz val="32"/>
      <color theme="4" tint="-0.249946592608417"/>
      <name val="宋体"/>
      <charset val="134"/>
      <scheme val="major"/>
    </font>
    <font>
      <b/>
      <sz val="11"/>
      <color theme="0"/>
      <name val="宋体"/>
      <charset val="134"/>
      <scheme val="minor"/>
    </font>
    <font>
      <u/>
      <sz val="7.5"/>
      <color indexed="36"/>
      <name val="MS Sans Serif"/>
      <charset val="134"/>
    </font>
    <font>
      <u/>
      <sz val="10"/>
      <color indexed="12"/>
      <name val="Helv"/>
      <charset val="134"/>
    </font>
    <font>
      <sz val="9"/>
      <color theme="1"/>
      <name val="宋体"/>
      <charset val="134"/>
      <scheme val="minor"/>
    </font>
    <font>
      <u/>
      <sz val="10"/>
      <color indexed="36"/>
      <name val="Helv"/>
      <charset val="134"/>
    </font>
    <font>
      <sz val="9"/>
      <color theme="1"/>
      <name val="Comic Sans MS"/>
      <charset val="134"/>
    </font>
    <font>
      <sz val="12"/>
      <color indexed="10"/>
      <name val="新細明體"/>
      <charset val="134"/>
    </font>
    <font>
      <b/>
      <sz val="11"/>
      <color indexed="43"/>
      <name val="Arial"/>
      <charset val="134"/>
    </font>
    <font>
      <sz val="11"/>
      <color theme="1" tint="0.349986266670736"/>
      <name val="宋体"/>
      <charset val="134"/>
      <scheme val="minor"/>
    </font>
    <font>
      <b/>
      <sz val="12"/>
      <color indexed="63"/>
      <name val="新細明體"/>
      <charset val="134"/>
    </font>
    <font>
      <sz val="11"/>
      <color rgb="FF9C6500"/>
      <name val="宋体"/>
      <charset val="134"/>
      <scheme val="minor"/>
    </font>
    <font>
      <i/>
      <sz val="12"/>
      <color indexed="23"/>
      <name val="新細明體"/>
      <charset val="134"/>
    </font>
    <font>
      <sz val="11"/>
      <color rgb="FF9C0006"/>
      <name val="宋体"/>
      <charset val="134"/>
      <scheme val="minor"/>
    </font>
    <font>
      <b/>
      <sz val="9"/>
      <color indexed="10"/>
      <name val="Arial"/>
      <charset val="134"/>
    </font>
    <font>
      <sz val="9"/>
      <name val="Arial"/>
      <charset val="134"/>
    </font>
    <font>
      <b/>
      <sz val="12"/>
      <color indexed="10"/>
      <name val="新細明體"/>
      <charset val="134"/>
    </font>
    <font>
      <sz val="10"/>
      <name val="Geneva"/>
      <charset val="134"/>
    </font>
    <font>
      <b/>
      <sz val="12"/>
      <color indexed="8"/>
      <name val="宋体"/>
      <charset val="134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color indexed="10"/>
      <name val="新細明體"/>
      <charset val="136"/>
    </font>
    <font>
      <sz val="11"/>
      <color rgb="FF9C5700"/>
      <name val="宋体"/>
      <charset val="134"/>
      <scheme val="minor"/>
    </font>
    <font>
      <b/>
      <sz val="11"/>
      <name val="宋体"/>
      <charset val="134"/>
    </font>
    <font>
      <sz val="8"/>
      <color rgb="FF44678C"/>
      <name val="Malgun Gothic"/>
      <charset val="129"/>
    </font>
    <font>
      <sz val="8"/>
      <color rgb="FF444444"/>
      <name val="Malgun Gothic"/>
      <charset val="129"/>
    </font>
    <font>
      <sz val="10"/>
      <color theme="1"/>
      <name val="宋体"/>
      <charset val="134"/>
    </font>
    <font>
      <sz val="11"/>
      <color rgb="FFFF0000"/>
      <name val="Arial Narrow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name val="Tahoma"/>
      <charset val="134"/>
    </font>
    <font>
      <b/>
      <sz val="9"/>
      <name val="Tahoma"/>
      <charset val="134"/>
    </font>
  </fonts>
  <fills count="6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indexed="4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gray0625"/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</fills>
  <borders count="7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/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/>
      <bottom style="thin">
        <color auto="1"/>
      </bottom>
      <diagonal/>
    </border>
    <border>
      <left/>
      <right style="thin">
        <color indexed="8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indexed="8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8"/>
      </left>
      <right/>
      <top style="thin">
        <color auto="1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rgb="FFE4E4E4"/>
      </right>
      <top/>
      <bottom style="medium">
        <color rgb="FFE4E4E4"/>
      </bottom>
      <diagonal/>
    </border>
    <border>
      <left/>
      <right/>
      <top/>
      <bottom style="medium">
        <color rgb="FFCECECE"/>
      </bottom>
      <diagonal/>
    </border>
    <border>
      <left style="thin">
        <color auto="1"/>
      </left>
      <right style="thin">
        <color auto="1"/>
      </right>
      <top/>
      <bottom style="medium">
        <color rgb="FFEEEEEE"/>
      </bottom>
      <diagonal/>
    </border>
    <border>
      <left style="thin">
        <color indexed="8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auto="1"/>
      </right>
      <top/>
      <bottom/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theme="0" tint="-0.249946592608417"/>
      </left>
      <right style="thin">
        <color theme="0" tint="-0.249946592608417"/>
      </right>
      <top/>
      <bottom/>
      <diagonal/>
    </border>
    <border>
      <left/>
      <right/>
      <top style="medium">
        <color auto="1"/>
      </top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1" tint="0.14996795556505"/>
      </bottom>
      <diagonal/>
    </border>
    <border>
      <left style="thin">
        <color theme="0" tint="-0.249946592608417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</borders>
  <cellStyleXfs count="15075">
    <xf numFmtId="0" fontId="0" fillId="0" borderId="0"/>
    <xf numFmtId="42" fontId="3" fillId="0" borderId="0" applyFont="0" applyFill="0" applyBorder="0" applyAlignment="0" applyProtection="0">
      <alignment vertical="center"/>
    </xf>
    <xf numFmtId="180" fontId="58" fillId="24" borderId="0" applyNumberFormat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96" fillId="28" borderId="0" applyNumberFormat="0" applyBorder="0" applyAlignment="0" applyProtection="0">
      <alignment vertical="center"/>
    </xf>
    <xf numFmtId="180" fontId="58" fillId="23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0" fillId="0" borderId="0"/>
    <xf numFmtId="0" fontId="89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179" fontId="90" fillId="0" borderId="0"/>
    <xf numFmtId="177" fontId="94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0" fillId="0" borderId="0"/>
    <xf numFmtId="41" fontId="3" fillId="0" borderId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13" fillId="25" borderId="51" applyNumberFormat="0" applyAlignment="0" applyProtection="0">
      <alignment vertical="center"/>
    </xf>
    <xf numFmtId="180" fontId="15" fillId="0" borderId="0"/>
    <xf numFmtId="177" fontId="90" fillId="0" borderId="0"/>
    <xf numFmtId="177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100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179" fontId="0" fillId="0" borderId="0"/>
    <xf numFmtId="0" fontId="0" fillId="0" borderId="0" applyNumberFormat="0" applyFont="0" applyFill="0" applyBorder="0" applyAlignment="0" applyProtection="0"/>
    <xf numFmtId="180" fontId="0" fillId="0" borderId="0"/>
    <xf numFmtId="177" fontId="90" fillId="0" borderId="0"/>
    <xf numFmtId="179" fontId="15" fillId="0" borderId="0"/>
    <xf numFmtId="182" fontId="58" fillId="30" borderId="55" applyNumberFormat="0" applyFont="0" applyAlignment="0" applyProtection="0">
      <alignment vertical="center"/>
    </xf>
    <xf numFmtId="179" fontId="90" fillId="0" borderId="0"/>
    <xf numFmtId="0" fontId="89" fillId="0" borderId="52" applyNumberFormat="0" applyFill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58" fillId="27" borderId="0" applyNumberFormat="0" applyBorder="0" applyAlignment="0" applyProtection="0">
      <alignment vertical="center"/>
    </xf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5" fillId="0" borderId="0"/>
    <xf numFmtId="0" fontId="0" fillId="0" borderId="0" applyNumberFormat="0" applyFont="0" applyFill="0" applyBorder="0" applyAlignment="0" applyProtection="0"/>
    <xf numFmtId="179" fontId="91" fillId="0" borderId="0"/>
    <xf numFmtId="0" fontId="104" fillId="0" borderId="54" applyNumberFormat="0" applyFill="0" applyAlignment="0" applyProtection="0">
      <alignment vertical="center"/>
    </xf>
    <xf numFmtId="177" fontId="0" fillId="0" borderId="0"/>
    <xf numFmtId="0" fontId="0" fillId="0" borderId="0" applyNumberFormat="0" applyFont="0" applyFill="0" applyBorder="0" applyAlignment="0" applyProtection="0"/>
    <xf numFmtId="177" fontId="58" fillId="9" borderId="0" applyNumberFormat="0" applyBorder="0" applyAlignment="0" applyProtection="0">
      <alignment vertical="center"/>
    </xf>
    <xf numFmtId="182" fontId="96" fillId="3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117" fillId="0" borderId="0" applyNumberFormat="0" applyFill="0" applyBorder="0" applyAlignment="0" applyProtection="0">
      <alignment vertical="top"/>
      <protection locked="0"/>
    </xf>
    <xf numFmtId="180" fontId="0" fillId="0" borderId="0"/>
    <xf numFmtId="177" fontId="15" fillId="0" borderId="0"/>
    <xf numFmtId="180" fontId="90" fillId="0" borderId="0"/>
    <xf numFmtId="177" fontId="0" fillId="0" borderId="0"/>
    <xf numFmtId="0" fontId="58" fillId="30" borderId="55" applyNumberFormat="0" applyFont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96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4" fillId="30" borderId="0" applyNumberFormat="0" applyBorder="0" applyAlignment="0" applyProtection="0">
      <alignment vertical="center"/>
    </xf>
    <xf numFmtId="177" fontId="0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77" fontId="58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0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0" fontId="11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58" fillId="26" borderId="0" applyNumberFormat="0" applyBorder="0" applyAlignment="0" applyProtection="0">
      <alignment vertical="center"/>
    </xf>
    <xf numFmtId="180" fontId="0" fillId="0" borderId="0"/>
    <xf numFmtId="180" fontId="90" fillId="0" borderId="0"/>
    <xf numFmtId="177" fontId="15" fillId="0" borderId="0"/>
    <xf numFmtId="177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180" fontId="90" fillId="0" borderId="0"/>
    <xf numFmtId="0" fontId="9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0" fillId="0" borderId="0"/>
    <xf numFmtId="9" fontId="3" fillId="0" borderId="0" applyFont="0" applyFill="0" applyBorder="0" applyAlignment="0" applyProtection="0">
      <alignment vertical="center"/>
    </xf>
    <xf numFmtId="179" fontId="90" fillId="0" borderId="0"/>
    <xf numFmtId="179" fontId="97" fillId="26" borderId="0" applyNumberFormat="0" applyBorder="0" applyAlignment="0" applyProtection="0"/>
    <xf numFmtId="182" fontId="105" fillId="17" borderId="0" applyNumberFormat="0" applyBorder="0" applyAlignment="0" applyProtection="0">
      <alignment vertical="center"/>
    </xf>
    <xf numFmtId="179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77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179" fontId="0" fillId="0" borderId="0"/>
    <xf numFmtId="0" fontId="120" fillId="0" borderId="0" applyNumberFormat="0" applyFill="0" applyBorder="0" applyAlignment="0" applyProtection="0">
      <alignment vertical="center"/>
    </xf>
    <xf numFmtId="179" fontId="58" fillId="20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80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180" fontId="94" fillId="30" borderId="0" applyNumberFormat="0" applyBorder="0" applyAlignment="0" applyProtection="0">
      <alignment vertical="center"/>
    </xf>
    <xf numFmtId="177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58" fillId="26" borderId="0" applyNumberFormat="0" applyBorder="0" applyAlignment="0" applyProtection="0">
      <alignment vertical="center"/>
    </xf>
    <xf numFmtId="177" fontId="90" fillId="0" borderId="0"/>
    <xf numFmtId="177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4" fillId="30" borderId="0" applyNumberFormat="0" applyBorder="0" applyAlignment="0" applyProtection="0">
      <alignment vertical="center"/>
    </xf>
    <xf numFmtId="0" fontId="89" fillId="0" borderId="0">
      <alignment vertical="center"/>
    </xf>
    <xf numFmtId="179" fontId="0" fillId="0" borderId="0"/>
    <xf numFmtId="180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5" fillId="0" borderId="0"/>
    <xf numFmtId="177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0" fontId="0" fillId="0" borderId="0" applyNumberFormat="0" applyFont="0" applyFill="0" applyBorder="0" applyAlignment="0" applyProtection="0"/>
    <xf numFmtId="179" fontId="0" fillId="0" borderId="0"/>
    <xf numFmtId="179" fontId="90" fillId="0" borderId="0"/>
    <xf numFmtId="0" fontId="11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177" fontId="102" fillId="9" borderId="0" applyNumberFormat="0" applyBorder="0" applyAlignment="0" applyProtection="0">
      <alignment vertical="center"/>
    </xf>
    <xf numFmtId="179" fontId="0" fillId="0" borderId="0"/>
    <xf numFmtId="0" fontId="0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>
      <alignment vertical="center"/>
    </xf>
    <xf numFmtId="180" fontId="58" fillId="9" borderId="0" applyNumberFormat="0" applyBorder="0" applyAlignment="0" applyProtection="0">
      <alignment vertical="center"/>
    </xf>
    <xf numFmtId="179" fontId="0" fillId="0" borderId="0"/>
    <xf numFmtId="177" fontId="90" fillId="0" borderId="0"/>
    <xf numFmtId="179" fontId="125" fillId="0" borderId="0"/>
    <xf numFmtId="177" fontId="0" fillId="0" borderId="0"/>
    <xf numFmtId="180" fontId="15" fillId="0" borderId="0"/>
    <xf numFmtId="0" fontId="0" fillId="0" borderId="0" applyNumberFormat="0" applyFont="0" applyFill="0" applyBorder="0" applyAlignment="0" applyProtection="0"/>
    <xf numFmtId="179" fontId="0" fillId="0" borderId="0"/>
    <xf numFmtId="179" fontId="0" fillId="0" borderId="0"/>
    <xf numFmtId="0" fontId="89" fillId="0" borderId="0">
      <alignment vertical="center"/>
    </xf>
    <xf numFmtId="177" fontId="15" fillId="0" borderId="0"/>
    <xf numFmtId="182" fontId="108" fillId="0" borderId="5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0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180" fontId="94" fillId="3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0" fillId="0" borderId="0"/>
    <xf numFmtId="179" fontId="15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179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15" fillId="0" borderId="0"/>
    <xf numFmtId="0" fontId="0" fillId="0" borderId="0" applyNumberFormat="0" applyFont="0" applyFill="0" applyBorder="0" applyAlignment="0" applyProtection="0"/>
    <xf numFmtId="182" fontId="109" fillId="0" borderId="58" applyNumberFormat="0" applyFill="0" applyAlignment="0" applyProtection="0">
      <alignment vertical="center"/>
    </xf>
    <xf numFmtId="182" fontId="96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58" fillId="20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182" fontId="58" fillId="2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8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122" fillId="0" borderId="0" applyNumberFormat="0" applyFill="0" applyBorder="0" applyAlignment="0" applyProtection="0">
      <alignment vertical="top"/>
      <protection locked="0"/>
    </xf>
    <xf numFmtId="0" fontId="58" fillId="19" borderId="0" applyNumberFormat="0" applyBorder="0" applyAlignment="0" applyProtection="0">
      <alignment vertical="center"/>
    </xf>
    <xf numFmtId="179" fontId="0" fillId="0" borderId="0"/>
    <xf numFmtId="182" fontId="98" fillId="0" borderId="50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58" fillId="24" borderId="0" applyNumberFormat="0" applyBorder="0" applyAlignment="0" applyProtection="0">
      <alignment vertical="center"/>
    </xf>
    <xf numFmtId="180" fontId="58" fillId="26" borderId="0" applyNumberFormat="0" applyBorder="0" applyAlignment="0" applyProtection="0">
      <alignment vertical="center"/>
    </xf>
    <xf numFmtId="177" fontId="90" fillId="0" borderId="0"/>
    <xf numFmtId="177" fontId="97" fillId="24" borderId="0" applyNumberFormat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0" fillId="0" borderId="0"/>
    <xf numFmtId="177" fontId="58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100" fillId="9" borderId="0" applyNumberFormat="0" applyBorder="0" applyAlignment="0" applyProtection="0">
      <alignment vertical="center"/>
    </xf>
    <xf numFmtId="177" fontId="0" fillId="0" borderId="0"/>
    <xf numFmtId="177" fontId="0" fillId="0" borderId="0"/>
    <xf numFmtId="177" fontId="90" fillId="0" borderId="0"/>
    <xf numFmtId="180" fontId="90" fillId="0" borderId="0"/>
    <xf numFmtId="179" fontId="90" fillId="0" borderId="0"/>
    <xf numFmtId="180" fontId="90" fillId="0" borderId="0"/>
    <xf numFmtId="0" fontId="96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58" fillId="22" borderId="0" applyNumberFormat="0" applyBorder="0" applyAlignment="0" applyProtection="0">
      <alignment vertical="center"/>
    </xf>
    <xf numFmtId="177" fontId="90" fillId="0" borderId="0"/>
    <xf numFmtId="0" fontId="3" fillId="39" borderId="0" applyNumberFormat="0" applyBorder="0" applyAlignment="0" applyProtection="0">
      <alignment vertical="center"/>
    </xf>
    <xf numFmtId="180" fontId="58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0" fillId="0" borderId="0"/>
    <xf numFmtId="179" fontId="90" fillId="0" borderId="0"/>
    <xf numFmtId="0" fontId="0" fillId="0" borderId="0" applyNumberFormat="0" applyFont="0" applyFill="0" applyBorder="0" applyAlignment="0" applyProtection="0"/>
    <xf numFmtId="180" fontId="90" fillId="0" borderId="0"/>
    <xf numFmtId="180" fontId="102" fillId="32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177" fontId="90" fillId="0" borderId="0"/>
    <xf numFmtId="0" fontId="0" fillId="0" borderId="0" applyNumberFormat="0" applyFont="0" applyFill="0" applyBorder="0" applyAlignment="0" applyProtection="0"/>
    <xf numFmtId="179" fontId="90" fillId="0" borderId="0"/>
    <xf numFmtId="182" fontId="58" fillId="30" borderId="55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58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10" fillId="24" borderId="0" applyNumberFormat="0" applyBorder="0" applyAlignment="0" applyProtection="0">
      <alignment vertical="center"/>
    </xf>
    <xf numFmtId="180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31" fillId="20" borderId="51" applyNumberFormat="0" applyAlignment="0" applyProtection="0">
      <alignment vertical="center"/>
    </xf>
    <xf numFmtId="179" fontId="90" fillId="0" borderId="0"/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96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3" fillId="0" borderId="0"/>
    <xf numFmtId="0" fontId="0" fillId="0" borderId="0" applyNumberFormat="0" applyFont="0" applyFill="0" applyBorder="0" applyAlignment="0" applyProtection="0"/>
    <xf numFmtId="0" fontId="58" fillId="19" borderId="0" applyNumberFormat="0" applyBorder="0" applyAlignment="0" applyProtection="0">
      <alignment vertical="center"/>
    </xf>
    <xf numFmtId="182" fontId="58" fillId="26" borderId="0" applyNumberFormat="0" applyBorder="0" applyAlignment="0" applyProtection="0">
      <alignment vertical="center"/>
    </xf>
    <xf numFmtId="179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177" fontId="0" fillId="0" borderId="0"/>
    <xf numFmtId="0" fontId="0" fillId="0" borderId="0" applyNumberFormat="0" applyFont="0" applyFill="0" applyBorder="0" applyAlignment="0" applyProtection="0"/>
    <xf numFmtId="179" fontId="0" fillId="0" borderId="0"/>
    <xf numFmtId="180" fontId="0" fillId="0" borderId="0"/>
    <xf numFmtId="0" fontId="58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100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0" fillId="0" borderId="0"/>
    <xf numFmtId="0" fontId="121" fillId="20" borderId="51" applyNumberFormat="0" applyAlignment="0" applyProtection="0">
      <alignment vertical="center"/>
    </xf>
    <xf numFmtId="179" fontId="15" fillId="0" borderId="0"/>
    <xf numFmtId="0" fontId="96" fillId="28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100" fillId="17" borderId="0" applyNumberFormat="0" applyBorder="0" applyAlignment="0" applyProtection="0">
      <alignment vertical="center"/>
    </xf>
    <xf numFmtId="179" fontId="90" fillId="0" borderId="0"/>
    <xf numFmtId="177" fontId="90" fillId="0" borderId="0"/>
    <xf numFmtId="180" fontId="15" fillId="0" borderId="0"/>
    <xf numFmtId="0" fontId="58" fillId="30" borderId="55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0" fillId="0" borderId="0"/>
    <xf numFmtId="179" fontId="110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58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0" fillId="0" borderId="0"/>
    <xf numFmtId="180" fontId="90" fillId="0" borderId="0"/>
    <xf numFmtId="0" fontId="0" fillId="0" borderId="0" applyNumberFormat="0" applyFont="0" applyFill="0" applyBorder="0" applyAlignment="0" applyProtection="0"/>
    <xf numFmtId="0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100" fillId="19" borderId="0" applyNumberFormat="0" applyBorder="0" applyAlignment="0" applyProtection="0">
      <alignment vertical="center"/>
    </xf>
    <xf numFmtId="180" fontId="0" fillId="0" borderId="0"/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0" fontId="58" fillId="19" borderId="0" applyNumberFormat="0" applyBorder="0" applyAlignment="0" applyProtection="0">
      <alignment vertical="center"/>
    </xf>
    <xf numFmtId="177" fontId="0" fillId="0" borderId="0"/>
    <xf numFmtId="177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0" fillId="0" borderId="0"/>
    <xf numFmtId="180" fontId="15" fillId="0" borderId="0"/>
    <xf numFmtId="179" fontId="90" fillId="0" borderId="0"/>
    <xf numFmtId="0" fontId="0" fillId="0" borderId="0" applyNumberFormat="0" applyFont="0" applyFill="0" applyBorder="0" applyAlignment="0" applyProtection="0"/>
    <xf numFmtId="180" fontId="100" fillId="20" borderId="0" applyNumberFormat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top"/>
      <protection locked="0"/>
    </xf>
    <xf numFmtId="177" fontId="90" fillId="0" borderId="0"/>
    <xf numFmtId="0" fontId="3" fillId="1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1" fillId="0" borderId="0"/>
    <xf numFmtId="0" fontId="0" fillId="0" borderId="0" applyNumberFormat="0" applyFont="0" applyFill="0" applyBorder="0" applyAlignment="0" applyProtection="0"/>
    <xf numFmtId="180" fontId="122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0" fillId="0" borderId="0"/>
    <xf numFmtId="18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0" fillId="0" borderId="0"/>
    <xf numFmtId="180" fontId="90" fillId="0" borderId="0"/>
    <xf numFmtId="179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0" fillId="0" borderId="0"/>
    <xf numFmtId="179" fontId="0" fillId="0" borderId="0"/>
    <xf numFmtId="0" fontId="0" fillId="0" borderId="0" applyNumberFormat="0" applyFont="0" applyFill="0" applyBorder="0" applyAlignment="0" applyProtection="0"/>
    <xf numFmtId="180" fontId="15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122" fillId="0" borderId="0" applyNumberFormat="0" applyFill="0" applyBorder="0" applyAlignment="0" applyProtection="0">
      <alignment vertical="top"/>
      <protection locked="0"/>
    </xf>
    <xf numFmtId="179" fontId="0" fillId="0" borderId="0"/>
    <xf numFmtId="0" fontId="96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1" fillId="0" borderId="0"/>
    <xf numFmtId="0" fontId="0" fillId="0" borderId="0" applyNumberFormat="0" applyFont="0" applyFill="0" applyBorder="0" applyAlignment="0" applyProtection="0"/>
    <xf numFmtId="180" fontId="90" fillId="0" borderId="0" applyNumberFormat="0" applyFill="0" applyBorder="0" applyAlignment="0" applyProtection="0">
      <alignment vertical="top"/>
      <protection locked="0"/>
    </xf>
    <xf numFmtId="179" fontId="117" fillId="0" borderId="0" applyNumberFormat="0" applyFill="0" applyBorder="0" applyAlignment="0" applyProtection="0">
      <alignment vertical="top"/>
      <protection locked="0"/>
    </xf>
    <xf numFmtId="179" fontId="0" fillId="0" borderId="0"/>
    <xf numFmtId="179" fontId="117" fillId="0" borderId="0" applyNumberFormat="0" applyFill="0" applyBorder="0" applyAlignment="0" applyProtection="0">
      <alignment vertical="top"/>
      <protection locked="0"/>
    </xf>
    <xf numFmtId="177" fontId="0" fillId="0" borderId="0"/>
    <xf numFmtId="177" fontId="117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179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117" fillId="0" borderId="0" applyNumberFormat="0" applyFill="0" applyBorder="0" applyAlignment="0" applyProtection="0">
      <alignment vertical="top"/>
      <protection locked="0"/>
    </xf>
    <xf numFmtId="179" fontId="58" fillId="9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0" fillId="0" borderId="0"/>
    <xf numFmtId="180" fontId="117" fillId="0" borderId="0" applyNumberFormat="0" applyFill="0" applyBorder="0" applyAlignment="0" applyProtection="0">
      <alignment vertical="top"/>
      <protection locked="0"/>
    </xf>
    <xf numFmtId="177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58" fillId="9" borderId="0" applyNumberFormat="0" applyBorder="0" applyAlignment="0" applyProtection="0">
      <alignment vertical="center"/>
    </xf>
    <xf numFmtId="182" fontId="96" fillId="3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179" fontId="129" fillId="0" borderId="0"/>
    <xf numFmtId="179" fontId="90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180" fontId="129" fillId="0" borderId="0"/>
    <xf numFmtId="0" fontId="0" fillId="0" borderId="0" applyNumberFormat="0" applyFont="0" applyFill="0" applyBorder="0" applyAlignment="0" applyProtection="0"/>
    <xf numFmtId="179" fontId="91" fillId="0" borderId="0"/>
    <xf numFmtId="180" fontId="0" fillId="0" borderId="0"/>
    <xf numFmtId="179" fontId="90" fillId="0" borderId="0"/>
    <xf numFmtId="182" fontId="58" fillId="20" borderId="0" applyNumberFormat="0" applyBorder="0" applyAlignment="0" applyProtection="0">
      <alignment vertical="center"/>
    </xf>
    <xf numFmtId="177" fontId="91" fillId="0" borderId="0"/>
    <xf numFmtId="180" fontId="0" fillId="0" borderId="0"/>
    <xf numFmtId="179" fontId="0" fillId="0" borderId="0"/>
    <xf numFmtId="180" fontId="0" fillId="0" borderId="0"/>
    <xf numFmtId="177" fontId="0" fillId="0" borderId="0"/>
    <xf numFmtId="0" fontId="89" fillId="0" borderId="0">
      <alignment vertical="center"/>
    </xf>
    <xf numFmtId="177" fontId="15" fillId="0" borderId="0"/>
    <xf numFmtId="179" fontId="90" fillId="0" borderId="0"/>
    <xf numFmtId="0" fontId="0" fillId="0" borderId="0" applyNumberFormat="0" applyFont="0" applyFill="0" applyBorder="0" applyAlignment="0" applyProtection="0"/>
    <xf numFmtId="177" fontId="0" fillId="0" borderId="0"/>
    <xf numFmtId="0" fontId="58" fillId="30" borderId="55" applyNumberFormat="0" applyFont="0" applyAlignment="0" applyProtection="0">
      <alignment vertical="center"/>
    </xf>
    <xf numFmtId="179" fontId="117" fillId="0" borderId="0" applyNumberFormat="0" applyFill="0" applyBorder="0" applyAlignment="0" applyProtection="0">
      <alignment vertical="top"/>
      <protection locked="0"/>
    </xf>
    <xf numFmtId="180" fontId="90" fillId="0" borderId="0"/>
    <xf numFmtId="182" fontId="96" fillId="35" borderId="0" applyNumberFormat="0" applyBorder="0" applyAlignment="0" applyProtection="0">
      <alignment vertical="center"/>
    </xf>
    <xf numFmtId="177" fontId="0" fillId="0" borderId="0"/>
    <xf numFmtId="177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0" fillId="0" borderId="0"/>
    <xf numFmtId="177" fontId="90" fillId="0" borderId="0"/>
    <xf numFmtId="177" fontId="117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1" fillId="0" borderId="0"/>
    <xf numFmtId="43" fontId="15" fillId="0" borderId="0" applyFont="0" applyFill="0" applyBorder="0" applyAlignment="0" applyProtection="0"/>
    <xf numFmtId="177" fontId="117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179" fontId="90" fillId="0" borderId="0"/>
    <xf numFmtId="179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58" fillId="3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82" fontId="0" fillId="0" borderId="0"/>
    <xf numFmtId="177" fontId="90" fillId="0" borderId="0" applyNumberFormat="0" applyFill="0" applyBorder="0" applyAlignment="0" applyProtection="0">
      <alignment vertical="top"/>
      <protection locked="0"/>
    </xf>
    <xf numFmtId="177" fontId="129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180" fontId="122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179" fontId="15" fillId="0" borderId="0"/>
    <xf numFmtId="179" fontId="90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80" fontId="58" fillId="9" borderId="0" applyNumberFormat="0" applyBorder="0" applyAlignment="0" applyProtection="0">
      <alignment vertical="center"/>
    </xf>
    <xf numFmtId="180" fontId="58" fillId="17" borderId="0" applyNumberFormat="0" applyBorder="0" applyAlignment="0" applyProtection="0">
      <alignment vertical="center"/>
    </xf>
    <xf numFmtId="180" fontId="90" fillId="0" borderId="0"/>
    <xf numFmtId="177" fontId="90" fillId="0" borderId="0"/>
    <xf numFmtId="177" fontId="0" fillId="0" borderId="0"/>
    <xf numFmtId="182" fontId="96" fillId="3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0" fillId="0" borderId="0"/>
    <xf numFmtId="0" fontId="3" fillId="4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122" fillId="0" borderId="0" applyNumberFormat="0" applyFill="0" applyBorder="0" applyAlignment="0" applyProtection="0">
      <alignment vertical="top"/>
      <protection locked="0"/>
    </xf>
    <xf numFmtId="179" fontId="122" fillId="0" borderId="0" applyNumberFormat="0" applyFill="0" applyBorder="0" applyAlignment="0" applyProtection="0">
      <alignment vertical="top"/>
      <protection locked="0"/>
    </xf>
    <xf numFmtId="0" fontId="3" fillId="41" borderId="0" applyNumberFormat="0" applyBorder="0" applyAlignment="0" applyProtection="0">
      <alignment vertical="center"/>
    </xf>
    <xf numFmtId="179" fontId="94" fillId="33" borderId="0" applyNumberFormat="0" applyBorder="0" applyAlignment="0" applyProtection="0">
      <alignment vertical="center"/>
    </xf>
    <xf numFmtId="180" fontId="0" fillId="0" borderId="0"/>
    <xf numFmtId="177" fontId="94" fillId="20" borderId="0" applyNumberFormat="0" applyBorder="0" applyAlignment="0" applyProtection="0">
      <alignment vertical="center"/>
    </xf>
    <xf numFmtId="179" fontId="58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180" fontId="94" fillId="20" borderId="0" applyNumberFormat="0" applyBorder="0" applyAlignment="0" applyProtection="0">
      <alignment vertical="center"/>
    </xf>
    <xf numFmtId="177" fontId="15" fillId="0" borderId="0"/>
    <xf numFmtId="0" fontId="0" fillId="0" borderId="0" applyNumberFormat="0" applyFont="0" applyFill="0" applyBorder="0" applyAlignment="0" applyProtection="0"/>
    <xf numFmtId="177" fontId="122" fillId="0" borderId="0" applyNumberFormat="0" applyFill="0" applyBorder="0" applyAlignment="0" applyProtection="0">
      <alignment vertical="top"/>
      <protection locked="0"/>
    </xf>
    <xf numFmtId="177" fontId="94" fillId="33" borderId="0" applyNumberFormat="0" applyBorder="0" applyAlignment="0" applyProtection="0">
      <alignment vertical="center"/>
    </xf>
    <xf numFmtId="182" fontId="96" fillId="23" borderId="0" applyNumberFormat="0" applyBorder="0" applyAlignment="0" applyProtection="0">
      <alignment vertical="center"/>
    </xf>
    <xf numFmtId="179" fontId="94" fillId="20" borderId="0" applyNumberFormat="0" applyBorder="0" applyAlignment="0" applyProtection="0">
      <alignment vertical="center"/>
    </xf>
    <xf numFmtId="180" fontId="90" fillId="0" borderId="0"/>
    <xf numFmtId="0" fontId="0" fillId="0" borderId="0" applyNumberFormat="0" applyFont="0" applyFill="0" applyBorder="0" applyAlignment="0" applyProtection="0"/>
    <xf numFmtId="177" fontId="58" fillId="22" borderId="0" applyNumberFormat="0" applyBorder="0" applyAlignment="0" applyProtection="0">
      <alignment vertical="center"/>
    </xf>
    <xf numFmtId="179" fontId="90" fillId="0" borderId="0"/>
    <xf numFmtId="0" fontId="0" fillId="0" borderId="0" applyNumberFormat="0" applyFont="0" applyFill="0" applyBorder="0" applyAlignment="0" applyProtection="0"/>
    <xf numFmtId="180" fontId="58" fillId="26" borderId="0" applyNumberFormat="0" applyBorder="0" applyAlignment="0" applyProtection="0">
      <alignment vertical="center"/>
    </xf>
    <xf numFmtId="179" fontId="90" fillId="0" borderId="0"/>
    <xf numFmtId="179" fontId="97" fillId="24" borderId="0" applyNumberFormat="0" applyBorder="0" applyAlignment="0" applyProtection="0"/>
    <xf numFmtId="0" fontId="9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0" fillId="0" borderId="0"/>
    <xf numFmtId="177" fontId="90" fillId="0" borderId="0"/>
    <xf numFmtId="177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0" fillId="0" borderId="0"/>
    <xf numFmtId="177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58" fillId="30" borderId="55" applyNumberFormat="0" applyFont="0" applyAlignment="0" applyProtection="0">
      <alignment vertical="center"/>
    </xf>
    <xf numFmtId="182" fontId="101" fillId="0" borderId="0" applyNumberFormat="0" applyFill="0" applyBorder="0" applyAlignment="0" applyProtection="0">
      <alignment vertical="top"/>
      <protection locked="0"/>
    </xf>
    <xf numFmtId="179" fontId="0" fillId="0" borderId="0"/>
    <xf numFmtId="180" fontId="122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1" fillId="0" borderId="0"/>
    <xf numFmtId="179" fontId="0" fillId="0" borderId="0"/>
    <xf numFmtId="177" fontId="0" fillId="0" borderId="0"/>
    <xf numFmtId="0" fontId="0" fillId="0" borderId="0" applyNumberFormat="0" applyFont="0" applyFill="0" applyBorder="0" applyAlignment="0" applyProtection="0"/>
    <xf numFmtId="177" fontId="90" fillId="0" borderId="0"/>
    <xf numFmtId="180" fontId="97" fillId="23" borderId="0" applyNumberFormat="0" applyBorder="0" applyAlignment="0" applyProtection="0"/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8" fillId="0" borderId="50" applyNumberFormat="0" applyFill="0" applyAlignment="0" applyProtection="0">
      <alignment vertical="center"/>
    </xf>
    <xf numFmtId="177" fontId="90" fillId="0" borderId="0"/>
    <xf numFmtId="179" fontId="122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179" fontId="99" fillId="25" borderId="51" applyNumberFormat="0" applyAlignment="0" applyProtection="0">
      <alignment vertical="center"/>
    </xf>
    <xf numFmtId="177" fontId="0" fillId="0" borderId="0"/>
    <xf numFmtId="0" fontId="0" fillId="0" borderId="0" applyNumberFormat="0" applyFont="0" applyFill="0" applyBorder="0" applyAlignment="0" applyProtection="0"/>
    <xf numFmtId="179" fontId="0" fillId="0" borderId="0"/>
    <xf numFmtId="0" fontId="0" fillId="0" borderId="0" applyNumberFormat="0" applyFont="0" applyFill="0" applyBorder="0" applyAlignment="0" applyProtection="0"/>
    <xf numFmtId="182" fontId="96" fillId="23" borderId="0" applyNumberFormat="0" applyBorder="0" applyAlignment="0" applyProtection="0">
      <alignment vertical="center"/>
    </xf>
    <xf numFmtId="177" fontId="122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180" fontId="91" fillId="0" borderId="0"/>
    <xf numFmtId="0" fontId="0" fillId="0" borderId="0" applyNumberFormat="0" applyFont="0" applyFill="0" applyBorder="0" applyAlignment="0" applyProtection="0"/>
    <xf numFmtId="0" fontId="58" fillId="30" borderId="55" applyNumberFormat="0" applyFont="0" applyAlignment="0" applyProtection="0">
      <alignment vertical="center"/>
    </xf>
    <xf numFmtId="0" fontId="121" fillId="20" borderId="51" applyNumberFormat="0" applyAlignment="0" applyProtection="0">
      <alignment vertical="center"/>
    </xf>
    <xf numFmtId="177" fontId="0" fillId="0" borderId="0"/>
    <xf numFmtId="180" fontId="122" fillId="0" borderId="0" applyNumberFormat="0" applyFill="0" applyBorder="0" applyAlignment="0" applyProtection="0">
      <alignment vertical="top"/>
      <protection locked="0"/>
    </xf>
    <xf numFmtId="179" fontId="110" fillId="24" borderId="0" applyNumberFormat="0" applyBorder="0" applyAlignment="0" applyProtection="0">
      <alignment vertical="center"/>
    </xf>
    <xf numFmtId="179" fontId="122" fillId="0" borderId="0" applyNumberFormat="0" applyFill="0" applyBorder="0" applyAlignment="0" applyProtection="0">
      <alignment vertical="top"/>
      <protection locked="0"/>
    </xf>
    <xf numFmtId="177" fontId="15" fillId="0" borderId="0"/>
    <xf numFmtId="177" fontId="15" fillId="0" borderId="0"/>
    <xf numFmtId="179" fontId="91" fillId="0" borderId="0"/>
    <xf numFmtId="177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96" fillId="23" borderId="0" applyNumberFormat="0" applyBorder="0" applyAlignment="0" applyProtection="0">
      <alignment vertical="center"/>
    </xf>
    <xf numFmtId="180" fontId="91" fillId="0" borderId="0"/>
    <xf numFmtId="177" fontId="122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179" fontId="122" fillId="0" borderId="0" applyNumberFormat="0" applyFill="0" applyBorder="0" applyAlignment="0" applyProtection="0">
      <alignment vertical="top"/>
      <protection locked="0"/>
    </xf>
    <xf numFmtId="179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180" fontId="90" fillId="0" borderId="0"/>
    <xf numFmtId="180" fontId="97" fillId="26" borderId="0" applyNumberFormat="0" applyBorder="0" applyAlignment="0" applyProtection="0"/>
    <xf numFmtId="0" fontId="101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177" fontId="122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179" fontId="0" fillId="0" borderId="0"/>
    <xf numFmtId="180" fontId="122" fillId="0" borderId="0" applyNumberFormat="0" applyFill="0" applyBorder="0" applyAlignment="0" applyProtection="0">
      <alignment vertical="top"/>
      <protection locked="0"/>
    </xf>
    <xf numFmtId="180" fontId="90" fillId="0" borderId="0"/>
    <xf numFmtId="0" fontId="0" fillId="0" borderId="0"/>
    <xf numFmtId="0" fontId="0" fillId="0" borderId="0" applyNumberFormat="0" applyFont="0" applyFill="0" applyBorder="0" applyAlignment="0" applyProtection="0"/>
    <xf numFmtId="180" fontId="90" fillId="0" borderId="0" applyNumberFormat="0" applyFill="0" applyBorder="0" applyAlignment="0" applyProtection="0">
      <alignment vertical="top"/>
      <protection locked="0"/>
    </xf>
    <xf numFmtId="180" fontId="58" fillId="19" borderId="0" applyNumberFormat="0" applyBorder="0" applyAlignment="0" applyProtection="0">
      <alignment vertical="center"/>
    </xf>
    <xf numFmtId="179" fontId="58" fillId="19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0" fillId="0" borderId="0"/>
    <xf numFmtId="180" fontId="97" fillId="24" borderId="0" applyNumberFormat="0" applyBorder="0" applyAlignment="0" applyProtection="0"/>
    <xf numFmtId="0" fontId="0" fillId="0" borderId="0" applyNumberFormat="0" applyFont="0" applyFill="0" applyBorder="0" applyAlignment="0" applyProtection="0"/>
    <xf numFmtId="179" fontId="90" fillId="0" borderId="0" applyNumberFormat="0" applyFill="0" applyBorder="0" applyAlignment="0" applyProtection="0">
      <alignment vertical="top"/>
      <protection locked="0"/>
    </xf>
    <xf numFmtId="180" fontId="58" fillId="19" borderId="0" applyNumberFormat="0" applyBorder="0" applyAlignment="0" applyProtection="0">
      <alignment vertical="center"/>
    </xf>
    <xf numFmtId="177" fontId="90" fillId="0" borderId="0"/>
    <xf numFmtId="180" fontId="97" fillId="17" borderId="0" applyNumberFormat="0" applyBorder="0" applyAlignment="0" applyProtection="0"/>
    <xf numFmtId="0" fontId="0" fillId="0" borderId="0" applyNumberFormat="0" applyFont="0" applyFill="0" applyBorder="0" applyAlignment="0" applyProtection="0"/>
    <xf numFmtId="177" fontId="90" fillId="0" borderId="0" applyNumberFormat="0" applyFill="0" applyBorder="0" applyAlignment="0" applyProtection="0">
      <alignment vertical="top"/>
      <protection locked="0"/>
    </xf>
    <xf numFmtId="180" fontId="58" fillId="19" borderId="0" applyNumberFormat="0" applyBorder="0" applyAlignment="0" applyProtection="0">
      <alignment vertical="center"/>
    </xf>
    <xf numFmtId="180" fontId="0" fillId="0" borderId="0"/>
    <xf numFmtId="0" fontId="0" fillId="0" borderId="0" applyNumberFormat="0" applyFont="0" applyFill="0" applyBorder="0" applyAlignment="0" applyProtection="0"/>
    <xf numFmtId="180" fontId="90" fillId="0" borderId="0"/>
    <xf numFmtId="180" fontId="90" fillId="0" borderId="0" applyNumberFormat="0" applyFill="0" applyBorder="0" applyAlignment="0" applyProtection="0">
      <alignment vertical="top"/>
      <protection locked="0"/>
    </xf>
    <xf numFmtId="180" fontId="58" fillId="19" borderId="0" applyNumberFormat="0" applyBorder="0" applyAlignment="0" applyProtection="0">
      <alignment vertical="center"/>
    </xf>
    <xf numFmtId="179" fontId="0" fillId="0" borderId="0"/>
    <xf numFmtId="179" fontId="90" fillId="0" borderId="0"/>
    <xf numFmtId="179" fontId="90" fillId="0" borderId="0" applyNumberFormat="0" applyFill="0" applyBorder="0" applyAlignment="0" applyProtection="0">
      <alignment vertical="top"/>
      <protection locked="0"/>
    </xf>
    <xf numFmtId="179" fontId="58" fillId="19" borderId="0" applyNumberFormat="0" applyBorder="0" applyAlignment="0" applyProtection="0">
      <alignment vertical="center"/>
    </xf>
    <xf numFmtId="177" fontId="0" fillId="0" borderId="0"/>
    <xf numFmtId="177" fontId="90" fillId="0" borderId="0"/>
    <xf numFmtId="177" fontId="90" fillId="0" borderId="0" applyNumberFormat="0" applyFill="0" applyBorder="0" applyAlignment="0" applyProtection="0">
      <alignment vertical="top"/>
      <protection locked="0"/>
    </xf>
    <xf numFmtId="177" fontId="58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0" fillId="0" borderId="0" applyNumberFormat="0" applyFill="0" applyBorder="0" applyAlignment="0" applyProtection="0">
      <alignment vertical="top"/>
      <protection locked="0"/>
    </xf>
    <xf numFmtId="180" fontId="58" fillId="19" borderId="0" applyNumberFormat="0" applyBorder="0" applyAlignment="0" applyProtection="0">
      <alignment vertical="center"/>
    </xf>
    <xf numFmtId="0" fontId="0" fillId="0" borderId="0"/>
    <xf numFmtId="0" fontId="0" fillId="0" borderId="0" applyNumberFormat="0" applyFont="0" applyFill="0" applyBorder="0" applyAlignment="0" applyProtection="0"/>
    <xf numFmtId="180" fontId="0" fillId="0" borderId="0"/>
    <xf numFmtId="182" fontId="96" fillId="35" borderId="0" applyNumberFormat="0" applyBorder="0" applyAlignment="0" applyProtection="0">
      <alignment vertical="center"/>
    </xf>
    <xf numFmtId="179" fontId="90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179" fontId="58" fillId="19" borderId="0" applyNumberFormat="0" applyBorder="0" applyAlignment="0" applyProtection="0">
      <alignment vertical="center"/>
    </xf>
    <xf numFmtId="0" fontId="0" fillId="0" borderId="0"/>
    <xf numFmtId="179" fontId="0" fillId="0" borderId="0"/>
    <xf numFmtId="177" fontId="58" fillId="23" borderId="0" applyNumberFormat="0" applyBorder="0" applyAlignment="0" applyProtection="0">
      <alignment vertical="center"/>
    </xf>
    <xf numFmtId="177" fontId="90" fillId="0" borderId="0" applyNumberFormat="0" applyFill="0" applyBorder="0" applyAlignment="0" applyProtection="0">
      <alignment vertical="top"/>
      <protection locked="0"/>
    </xf>
    <xf numFmtId="177" fontId="58" fillId="19" borderId="0" applyNumberFormat="0" applyBorder="0" applyAlignment="0" applyProtection="0">
      <alignment vertical="center"/>
    </xf>
    <xf numFmtId="177" fontId="0" fillId="0" borderId="0"/>
    <xf numFmtId="0" fontId="0" fillId="0" borderId="0" applyNumberFormat="0" applyFont="0" applyFill="0" applyBorder="0" applyAlignment="0" applyProtection="0"/>
    <xf numFmtId="179" fontId="90" fillId="0" borderId="0" applyNumberFormat="0" applyFill="0" applyBorder="0" applyAlignment="0" applyProtection="0">
      <alignment vertical="top"/>
      <protection locked="0"/>
    </xf>
    <xf numFmtId="180" fontId="58" fillId="19" borderId="0" applyNumberFormat="0" applyBorder="0" applyAlignment="0" applyProtection="0">
      <alignment vertical="center"/>
    </xf>
    <xf numFmtId="179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58" fillId="24" borderId="0" applyNumberFormat="0" applyBorder="0" applyAlignment="0" applyProtection="0">
      <alignment vertical="center"/>
    </xf>
    <xf numFmtId="179" fontId="90" fillId="0" borderId="0"/>
    <xf numFmtId="182" fontId="96" fillId="35" borderId="0" applyNumberFormat="0" applyBorder="0" applyAlignment="0" applyProtection="0">
      <alignment vertical="center"/>
    </xf>
    <xf numFmtId="177" fontId="90" fillId="0" borderId="0" applyNumberFormat="0" applyFill="0" applyBorder="0" applyAlignment="0" applyProtection="0">
      <alignment vertical="top"/>
      <protection locked="0"/>
    </xf>
    <xf numFmtId="179" fontId="97" fillId="19" borderId="0" applyNumberFormat="0" applyBorder="0" applyAlignment="0" applyProtection="0"/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0" fillId="0" borderId="0"/>
    <xf numFmtId="180" fontId="0" fillId="0" borderId="0"/>
    <xf numFmtId="179" fontId="58" fillId="32" borderId="0" applyNumberFormat="0" applyBorder="0" applyAlignment="0" applyProtection="0">
      <alignment vertical="center"/>
    </xf>
    <xf numFmtId="177" fontId="90" fillId="0" borderId="0"/>
    <xf numFmtId="179" fontId="0" fillId="0" borderId="0"/>
    <xf numFmtId="0" fontId="0" fillId="0" borderId="0" applyNumberFormat="0" applyFont="0" applyFill="0" applyBorder="0" applyAlignment="0" applyProtection="0"/>
    <xf numFmtId="179" fontId="122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180" fontId="58" fillId="20" borderId="0" applyNumberFormat="0" applyBorder="0" applyAlignment="0" applyProtection="0">
      <alignment vertical="center"/>
    </xf>
    <xf numFmtId="179" fontId="58" fillId="20" borderId="0" applyNumberFormat="0" applyBorder="0" applyAlignment="0" applyProtection="0">
      <alignment vertical="center"/>
    </xf>
    <xf numFmtId="177" fontId="90" fillId="0" borderId="0"/>
    <xf numFmtId="179" fontId="90" fillId="0" borderId="0"/>
    <xf numFmtId="0" fontId="0" fillId="0" borderId="0" applyNumberFormat="0" applyFont="0" applyFill="0" applyBorder="0" applyAlignment="0" applyProtection="0"/>
    <xf numFmtId="177" fontId="94" fillId="3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177" fontId="122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180" fontId="58" fillId="20" borderId="0" applyNumberFormat="0" applyBorder="0" applyAlignment="0" applyProtection="0">
      <alignment vertical="center"/>
    </xf>
    <xf numFmtId="177" fontId="0" fillId="0" borderId="0"/>
    <xf numFmtId="179" fontId="122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179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180" fontId="15" fillId="0" borderId="0"/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179" fontId="96" fillId="28" borderId="0" applyNumberFormat="0" applyBorder="0" applyAlignment="0" applyProtection="0">
      <alignment vertical="center"/>
    </xf>
    <xf numFmtId="0" fontId="58" fillId="27" borderId="0" applyNumberFormat="0" applyBorder="0" applyAlignment="0" applyProtection="0">
      <alignment vertical="center"/>
    </xf>
    <xf numFmtId="177" fontId="122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1" fillId="0" borderId="0"/>
    <xf numFmtId="0" fontId="0" fillId="0" borderId="0" applyNumberFormat="0" applyFont="0" applyFill="0" applyBorder="0" applyAlignment="0" applyProtection="0"/>
    <xf numFmtId="177" fontId="90" fillId="0" borderId="0"/>
    <xf numFmtId="180" fontId="91" fillId="0" borderId="0"/>
    <xf numFmtId="0" fontId="0" fillId="0" borderId="0" applyNumberFormat="0" applyFont="0" applyFill="0" applyBorder="0" applyAlignment="0" applyProtection="0"/>
    <xf numFmtId="180" fontId="15" fillId="0" borderId="0"/>
    <xf numFmtId="0" fontId="0" fillId="0" borderId="0" applyNumberFormat="0" applyFont="0" applyFill="0" applyBorder="0" applyAlignment="0" applyProtection="0"/>
    <xf numFmtId="180" fontId="90" fillId="0" borderId="0"/>
    <xf numFmtId="179" fontId="122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177" fontId="122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180" fontId="90" fillId="0" borderId="0"/>
    <xf numFmtId="179" fontId="122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122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180" fontId="15" fillId="0" borderId="0"/>
    <xf numFmtId="0" fontId="0" fillId="0" borderId="0" applyNumberFormat="0" applyFont="0" applyFill="0" applyBorder="0" applyAlignment="0" applyProtection="0"/>
    <xf numFmtId="179" fontId="91" fillId="0" borderId="0"/>
    <xf numFmtId="179" fontId="91" fillId="0" borderId="0"/>
    <xf numFmtId="179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129" fillId="0" borderId="0"/>
    <xf numFmtId="179" fontId="90" fillId="0" borderId="0"/>
    <xf numFmtId="177" fontId="15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58" fillId="17" borderId="0" applyNumberFormat="0" applyBorder="0" applyAlignment="0" applyProtection="0">
      <alignment vertical="center"/>
    </xf>
    <xf numFmtId="180" fontId="141" fillId="0" borderId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0" fillId="0" borderId="0"/>
    <xf numFmtId="179" fontId="0" fillId="0" borderId="0"/>
    <xf numFmtId="180" fontId="90" fillId="0" borderId="0"/>
    <xf numFmtId="0" fontId="0" fillId="0" borderId="0" applyNumberFormat="0" applyFont="0" applyFill="0" applyBorder="0" applyAlignment="0" applyProtection="0"/>
    <xf numFmtId="177" fontId="15" fillId="0" borderId="0"/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179" fontId="90" fillId="0" borderId="0"/>
    <xf numFmtId="180" fontId="0" fillId="0" borderId="0"/>
    <xf numFmtId="0" fontId="0" fillId="0" borderId="0" applyNumberFormat="0" applyFont="0" applyFill="0" applyBorder="0" applyAlignment="0" applyProtection="0"/>
    <xf numFmtId="180" fontId="15" fillId="0" borderId="0"/>
    <xf numFmtId="180" fontId="0" fillId="0" borderId="0"/>
    <xf numFmtId="180" fontId="58" fillId="9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180" fontId="0" fillId="0" borderId="0"/>
    <xf numFmtId="0" fontId="0" fillId="0" borderId="0" applyNumberFormat="0" applyFont="0" applyFill="0" applyBorder="0" applyAlignment="0" applyProtection="0"/>
    <xf numFmtId="182" fontId="96" fillId="34" borderId="0" applyNumberFormat="0" applyBorder="0" applyAlignment="0" applyProtection="0">
      <alignment vertical="center"/>
    </xf>
    <xf numFmtId="177" fontId="0" fillId="0" borderId="0"/>
    <xf numFmtId="180" fontId="0" fillId="0" borderId="0"/>
    <xf numFmtId="0" fontId="58" fillId="17" borderId="0" applyNumberFormat="0" applyBorder="0" applyAlignment="0" applyProtection="0">
      <alignment vertical="center"/>
    </xf>
    <xf numFmtId="179" fontId="110" fillId="24" borderId="0" applyNumberFormat="0" applyBorder="0" applyAlignment="0" applyProtection="0">
      <alignment vertical="center"/>
    </xf>
    <xf numFmtId="179" fontId="0" fillId="0" borderId="0"/>
    <xf numFmtId="0" fontId="0" fillId="0" borderId="0" applyNumberFormat="0" applyFont="0" applyFill="0" applyBorder="0" applyAlignment="0" applyProtection="0"/>
    <xf numFmtId="179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179" fontId="58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30" fillId="0" borderId="0" applyNumberFormat="0" applyFill="0" applyBorder="0" applyAlignment="0" applyProtection="0">
      <alignment vertical="top"/>
      <protection locked="0"/>
    </xf>
    <xf numFmtId="177" fontId="90" fillId="0" borderId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179" fontId="90" fillId="0" borderId="0"/>
    <xf numFmtId="180" fontId="125" fillId="0" borderId="0"/>
    <xf numFmtId="182" fontId="58" fillId="26" borderId="0" applyNumberFormat="0" applyBorder="0" applyAlignment="0" applyProtection="0">
      <alignment vertical="center"/>
    </xf>
    <xf numFmtId="180" fontId="90" fillId="0" borderId="0"/>
    <xf numFmtId="179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25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179" fontId="90" fillId="0" borderId="0"/>
    <xf numFmtId="177" fontId="94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177" fontId="58" fillId="19" borderId="0" applyNumberFormat="0" applyBorder="0" applyAlignment="0" applyProtection="0">
      <alignment vertical="center"/>
    </xf>
    <xf numFmtId="18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13" fillId="25" borderId="51" applyNumberFormat="0" applyAlignment="0" applyProtection="0">
      <alignment vertical="center"/>
    </xf>
    <xf numFmtId="177" fontId="125" fillId="0" borderId="0"/>
    <xf numFmtId="180" fontId="58" fillId="26" borderId="0" applyNumberFormat="0" applyBorder="0" applyAlignment="0" applyProtection="0">
      <alignment vertical="center"/>
    </xf>
    <xf numFmtId="177" fontId="90" fillId="0" borderId="0"/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182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0" fillId="0" borderId="0"/>
    <xf numFmtId="0" fontId="96" fillId="10" borderId="0" applyNumberFormat="0" applyBorder="0" applyAlignment="0" applyProtection="0">
      <alignment vertical="center"/>
    </xf>
    <xf numFmtId="177" fontId="58" fillId="27" borderId="0" applyNumberFormat="0" applyBorder="0" applyAlignment="0" applyProtection="0">
      <alignment vertical="center"/>
    </xf>
    <xf numFmtId="179" fontId="15" fillId="0" borderId="0"/>
    <xf numFmtId="0" fontId="0" fillId="0" borderId="0" applyNumberFormat="0" applyFont="0" applyFill="0" applyBorder="0" applyAlignment="0" applyProtection="0"/>
    <xf numFmtId="182" fontId="96" fillId="10" borderId="0" applyNumberFormat="0" applyBorder="0" applyAlignment="0" applyProtection="0">
      <alignment vertical="center"/>
    </xf>
    <xf numFmtId="177" fontId="15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79" fontId="15" fillId="0" borderId="0"/>
    <xf numFmtId="0" fontId="89" fillId="0" borderId="0" applyNumberFormat="0" applyFill="0" applyBorder="0" applyAlignment="0" applyProtection="0"/>
    <xf numFmtId="179" fontId="91" fillId="0" borderId="0"/>
    <xf numFmtId="180" fontId="15" fillId="0" borderId="0"/>
    <xf numFmtId="177" fontId="94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15" fillId="0" borderId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0" fontId="119" fillId="0" borderId="0" applyNumberFormat="0" applyFill="0" applyBorder="0" applyAlignment="0" applyProtection="0">
      <alignment vertical="center"/>
    </xf>
    <xf numFmtId="180" fontId="90" fillId="0" borderId="0"/>
    <xf numFmtId="0" fontId="0" fillId="0" borderId="0" applyNumberFormat="0" applyFont="0" applyFill="0" applyBorder="0" applyAlignment="0" applyProtection="0"/>
    <xf numFmtId="0" fontId="0" fillId="0" borderId="0">
      <alignment vertical="center"/>
    </xf>
    <xf numFmtId="180" fontId="0" fillId="0" borderId="0"/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179" fontId="15" fillId="0" borderId="0"/>
    <xf numFmtId="0" fontId="0" fillId="0" borderId="0" applyNumberFormat="0" applyFont="0" applyFill="0" applyBorder="0" applyAlignment="0" applyProtection="0"/>
    <xf numFmtId="179" fontId="15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180" fontId="97" fillId="20" borderId="0" applyNumberFormat="0" applyBorder="0" applyAlignment="0" applyProtection="0"/>
    <xf numFmtId="0" fontId="89" fillId="0" borderId="0" applyNumberFormat="0" applyFill="0" applyBorder="0" applyAlignment="0" applyProtection="0"/>
    <xf numFmtId="177" fontId="15" fillId="0" borderId="0"/>
    <xf numFmtId="180" fontId="0" fillId="0" borderId="0"/>
    <xf numFmtId="180" fontId="97" fillId="20" borderId="0" applyNumberFormat="0" applyBorder="0" applyAlignment="0" applyProtection="0"/>
    <xf numFmtId="0" fontId="0" fillId="0" borderId="0" applyNumberFormat="0" applyFont="0" applyFill="0" applyBorder="0" applyAlignment="0" applyProtection="0"/>
    <xf numFmtId="177" fontId="15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96" fillId="22" borderId="0" applyNumberFormat="0" applyBorder="0" applyAlignment="0" applyProtection="0">
      <alignment vertical="center"/>
    </xf>
    <xf numFmtId="177" fontId="0" fillId="0" borderId="0"/>
    <xf numFmtId="180" fontId="90" fillId="0" borderId="0"/>
    <xf numFmtId="179" fontId="15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0" fillId="0" borderId="0"/>
    <xf numFmtId="177" fontId="0" fillId="0" borderId="0"/>
    <xf numFmtId="182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177" fontId="15" fillId="0" borderId="0"/>
    <xf numFmtId="0" fontId="0" fillId="0" borderId="0" applyNumberFormat="0" applyFont="0" applyFill="0" applyBorder="0" applyAlignment="0" applyProtection="0"/>
    <xf numFmtId="182" fontId="93" fillId="0" borderId="0" applyNumberFormat="0" applyFill="0" applyBorder="0" applyAlignment="0" applyProtection="0">
      <alignment vertical="center"/>
    </xf>
    <xf numFmtId="180" fontId="0" fillId="0" borderId="0"/>
    <xf numFmtId="182" fontId="98" fillId="0" borderId="0" applyNumberFormat="0" applyFill="0" applyBorder="0" applyAlignment="0" applyProtection="0">
      <alignment vertical="center"/>
    </xf>
    <xf numFmtId="179" fontId="0" fillId="0" borderId="0"/>
    <xf numFmtId="179" fontId="0" fillId="0" borderId="0"/>
    <xf numFmtId="179" fontId="0" fillId="0" borderId="0"/>
    <xf numFmtId="0" fontId="0" fillId="0" borderId="0" applyNumberFormat="0" applyFont="0" applyFill="0" applyBorder="0" applyAlignment="0" applyProtection="0"/>
    <xf numFmtId="179" fontId="15" fillId="0" borderId="0"/>
    <xf numFmtId="0" fontId="89" fillId="0" borderId="0">
      <alignment vertical="center"/>
    </xf>
    <xf numFmtId="179" fontId="0" fillId="0" borderId="0"/>
    <xf numFmtId="177" fontId="97" fillId="22" borderId="0" applyNumberFormat="0" applyBorder="0" applyAlignment="0" applyProtection="0"/>
    <xf numFmtId="180" fontId="15" fillId="0" borderId="0"/>
    <xf numFmtId="179" fontId="15" fillId="0" borderId="0"/>
    <xf numFmtId="0" fontId="128" fillId="20" borderId="51" applyNumberFormat="0" applyAlignment="0" applyProtection="0"/>
    <xf numFmtId="179" fontId="90" fillId="0" borderId="0"/>
    <xf numFmtId="0" fontId="0" fillId="0" borderId="0"/>
    <xf numFmtId="182" fontId="105" fillId="17" borderId="0" applyNumberFormat="0" applyBorder="0" applyAlignment="0" applyProtection="0">
      <alignment vertical="center"/>
    </xf>
    <xf numFmtId="177" fontId="15" fillId="0" borderId="0"/>
    <xf numFmtId="180" fontId="90" fillId="0" borderId="0"/>
    <xf numFmtId="177" fontId="90" fillId="0" borderId="0"/>
    <xf numFmtId="179" fontId="90" fillId="0" borderId="0"/>
    <xf numFmtId="177" fontId="0" fillId="0" borderId="0"/>
    <xf numFmtId="180" fontId="0" fillId="0" borderId="0"/>
    <xf numFmtId="179" fontId="90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80" fontId="15" fillId="0" borderId="0"/>
    <xf numFmtId="0" fontId="0" fillId="0" borderId="0" applyNumberFormat="0" applyFont="0" applyFill="0" applyBorder="0" applyAlignment="0" applyProtection="0"/>
    <xf numFmtId="179" fontId="15" fillId="0" borderId="0"/>
    <xf numFmtId="182" fontId="0" fillId="0" borderId="0"/>
    <xf numFmtId="0" fontId="0" fillId="0" borderId="0" applyNumberFormat="0" applyFont="0" applyFill="0" applyBorder="0" applyAlignment="0" applyProtection="0"/>
    <xf numFmtId="180" fontId="0" fillId="0" borderId="0"/>
    <xf numFmtId="177" fontId="15" fillId="0" borderId="0"/>
    <xf numFmtId="179" fontId="15" fillId="0" borderId="0"/>
    <xf numFmtId="180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0" fillId="0" borderId="0"/>
    <xf numFmtId="179" fontId="94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15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0" fillId="0" borderId="0"/>
    <xf numFmtId="180" fontId="90" fillId="0" borderId="0"/>
    <xf numFmtId="177" fontId="90" fillId="0" borderId="0"/>
    <xf numFmtId="0" fontId="103" fillId="29" borderId="53" applyNumberFormat="0" applyAlignment="0" applyProtection="0">
      <alignment vertical="center"/>
    </xf>
    <xf numFmtId="0" fontId="145" fillId="9" borderId="0" applyNumberFormat="0" applyBorder="0" applyAlignment="0" applyProtection="0">
      <alignment vertical="center"/>
    </xf>
    <xf numFmtId="179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0" fillId="0" borderId="0"/>
    <xf numFmtId="180" fontId="0" fillId="0" borderId="0"/>
    <xf numFmtId="0" fontId="0" fillId="0" borderId="0" applyNumberFormat="0" applyFont="0" applyFill="0" applyBorder="0" applyAlignment="0" applyProtection="0"/>
    <xf numFmtId="177" fontId="0" fillId="0" borderId="0"/>
    <xf numFmtId="180" fontId="90" fillId="0" borderId="0"/>
    <xf numFmtId="0" fontId="0" fillId="0" borderId="0" applyNumberFormat="0" applyFont="0" applyFill="0" applyBorder="0" applyAlignment="0" applyProtection="0"/>
    <xf numFmtId="179" fontId="15" fillId="0" borderId="0"/>
    <xf numFmtId="180" fontId="0" fillId="0" borderId="0"/>
    <xf numFmtId="182" fontId="107" fillId="25" borderId="56" applyNumberFormat="0" applyAlignment="0" applyProtection="0">
      <alignment vertical="center"/>
    </xf>
    <xf numFmtId="177" fontId="0" fillId="0" borderId="0"/>
    <xf numFmtId="177" fontId="0" fillId="0" borderId="0"/>
    <xf numFmtId="177" fontId="58" fillId="27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15" fillId="0" borderId="0"/>
    <xf numFmtId="179" fontId="90" fillId="0" borderId="0"/>
    <xf numFmtId="180" fontId="90" fillId="0" borderId="0"/>
    <xf numFmtId="179" fontId="15" fillId="0" borderId="0"/>
    <xf numFmtId="179" fontId="90" fillId="0" borderId="0"/>
    <xf numFmtId="0" fontId="58" fillId="27" borderId="0" applyNumberFormat="0" applyBorder="0" applyAlignment="0" applyProtection="0">
      <alignment vertical="center"/>
    </xf>
    <xf numFmtId="179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58" fillId="9" borderId="0" applyNumberFormat="0" applyBorder="0" applyAlignment="0" applyProtection="0">
      <alignment vertical="center"/>
    </xf>
    <xf numFmtId="179" fontId="90" fillId="0" borderId="0"/>
    <xf numFmtId="180" fontId="15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1" fillId="0" borderId="0"/>
    <xf numFmtId="0" fontId="89" fillId="0" borderId="0" applyNumberFormat="0" applyFill="0" applyBorder="0" applyAlignment="0" applyProtection="0"/>
    <xf numFmtId="177" fontId="90" fillId="0" borderId="0"/>
    <xf numFmtId="180" fontId="15" fillId="0" borderId="0"/>
    <xf numFmtId="0" fontId="0" fillId="0" borderId="0" applyNumberFormat="0" applyFon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179" fontId="0" fillId="0" borderId="0"/>
    <xf numFmtId="177" fontId="0" fillId="0" borderId="0"/>
    <xf numFmtId="177" fontId="0" fillId="0" borderId="0"/>
    <xf numFmtId="179" fontId="15" fillId="0" borderId="0"/>
    <xf numFmtId="0" fontId="0" fillId="0" borderId="0" applyNumberFormat="0" applyFont="0" applyFill="0" applyBorder="0" applyAlignment="0" applyProtection="0"/>
    <xf numFmtId="179" fontId="0" fillId="0" borderId="0"/>
    <xf numFmtId="0" fontId="0" fillId="0" borderId="0" applyNumberFormat="0" applyFont="0" applyFill="0" applyBorder="0" applyAlignment="0" applyProtection="0"/>
    <xf numFmtId="179" fontId="15" fillId="0" borderId="0"/>
    <xf numFmtId="0" fontId="0" fillId="0" borderId="0" applyNumberFormat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15" fillId="0" borderId="0"/>
    <xf numFmtId="179" fontId="0" fillId="0" borderId="0"/>
    <xf numFmtId="179" fontId="58" fillId="3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177" fontId="15" fillId="0" borderId="0"/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180" fontId="15" fillId="0" borderId="0"/>
    <xf numFmtId="180" fontId="0" fillId="0" borderId="0"/>
    <xf numFmtId="0" fontId="0" fillId="0" borderId="0" applyNumberFormat="0" applyFont="0" applyFill="0" applyBorder="0" applyAlignment="0" applyProtection="0"/>
    <xf numFmtId="179" fontId="58" fillId="23" borderId="0" applyNumberFormat="0" applyBorder="0" applyAlignment="0" applyProtection="0">
      <alignment vertical="center"/>
    </xf>
    <xf numFmtId="182" fontId="58" fillId="24" borderId="0" applyNumberFormat="0" applyBorder="0" applyAlignment="0" applyProtection="0">
      <alignment vertical="center"/>
    </xf>
    <xf numFmtId="177" fontId="90" fillId="0" borderId="0"/>
    <xf numFmtId="179" fontId="90" fillId="0" borderId="0"/>
    <xf numFmtId="0" fontId="0" fillId="0" borderId="0" applyNumberFormat="0" applyFont="0" applyFill="0" applyBorder="0" applyAlignment="0" applyProtection="0"/>
    <xf numFmtId="179" fontId="15" fillId="0" borderId="0"/>
    <xf numFmtId="179" fontId="0" fillId="0" borderId="0"/>
    <xf numFmtId="177" fontId="90" fillId="0" borderId="0"/>
    <xf numFmtId="0" fontId="0" fillId="0" borderId="0" applyNumberFormat="0" applyFont="0" applyFill="0" applyBorder="0" applyAlignment="0" applyProtection="0"/>
    <xf numFmtId="177" fontId="15" fillId="0" borderId="0"/>
    <xf numFmtId="179" fontId="0" fillId="0" borderId="0"/>
    <xf numFmtId="177" fontId="0" fillId="0" borderId="0"/>
    <xf numFmtId="179" fontId="90" fillId="0" borderId="0"/>
    <xf numFmtId="179" fontId="90" fillId="0" borderId="0"/>
    <xf numFmtId="177" fontId="90" fillId="0" borderId="0"/>
    <xf numFmtId="0" fontId="0" fillId="0" borderId="0" applyNumberFormat="0" applyFont="0" applyFill="0" applyBorder="0" applyAlignment="0" applyProtection="0"/>
    <xf numFmtId="180" fontId="15" fillId="0" borderId="0"/>
    <xf numFmtId="180" fontId="90" fillId="0" borderId="0"/>
    <xf numFmtId="177" fontId="94" fillId="25" borderId="0" applyNumberFormat="0" applyBorder="0" applyAlignment="0" applyProtection="0">
      <alignment vertical="center"/>
    </xf>
    <xf numFmtId="180" fontId="0" fillId="0" borderId="0"/>
    <xf numFmtId="180" fontId="90" fillId="0" borderId="0"/>
    <xf numFmtId="180" fontId="0" fillId="0" borderId="0"/>
    <xf numFmtId="180" fontId="97" fillId="9" borderId="0" applyNumberFormat="0" applyBorder="0" applyAlignment="0" applyProtection="0"/>
    <xf numFmtId="176" fontId="0" fillId="0" borderId="0"/>
    <xf numFmtId="0" fontId="0" fillId="0" borderId="0" applyNumberFormat="0" applyFont="0" applyFill="0" applyBorder="0" applyAlignment="0" applyProtection="0"/>
    <xf numFmtId="179" fontId="15" fillId="0" borderId="0"/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15" fillId="0" borderId="0"/>
    <xf numFmtId="180" fontId="15" fillId="0" borderId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179" fontId="0" fillId="0" borderId="0"/>
    <xf numFmtId="0" fontId="0" fillId="0" borderId="0" applyNumberFormat="0" applyFont="0" applyFill="0" applyBorder="0" applyAlignment="0" applyProtection="0"/>
    <xf numFmtId="177" fontId="90" fillId="0" borderId="0"/>
    <xf numFmtId="179" fontId="15" fillId="0" borderId="0"/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177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15" fillId="0" borderId="0"/>
    <xf numFmtId="182" fontId="58" fillId="32" borderId="0" applyNumberFormat="0" applyBorder="0" applyAlignment="0" applyProtection="0">
      <alignment vertical="center"/>
    </xf>
    <xf numFmtId="180" fontId="0" fillId="0" borderId="0"/>
    <xf numFmtId="0" fontId="0" fillId="0" borderId="0" applyNumberFormat="0" applyFont="0" applyFill="0" applyBorder="0" applyAlignment="0" applyProtection="0"/>
    <xf numFmtId="177" fontId="94" fillId="20" borderId="0" applyNumberFormat="0" applyBorder="0" applyAlignment="0" applyProtection="0">
      <alignment vertical="center"/>
    </xf>
    <xf numFmtId="180" fontId="0" fillId="0" borderId="0"/>
    <xf numFmtId="0" fontId="0" fillId="0" borderId="0" applyNumberFormat="0" applyFont="0" applyFill="0" applyBorder="0" applyAlignment="0" applyProtection="0"/>
    <xf numFmtId="179" fontId="58" fillId="22" borderId="0" applyNumberFormat="0" applyBorder="0" applyAlignment="0" applyProtection="0">
      <alignment vertical="center"/>
    </xf>
    <xf numFmtId="179" fontId="90" fillId="0" borderId="0"/>
    <xf numFmtId="180" fontId="15" fillId="0" borderId="0"/>
    <xf numFmtId="177" fontId="58" fillId="27" borderId="0" applyNumberFormat="0" applyBorder="0" applyAlignment="0" applyProtection="0">
      <alignment vertical="center"/>
    </xf>
    <xf numFmtId="177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177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0" fillId="0" borderId="0"/>
    <xf numFmtId="180" fontId="0" fillId="0" borderId="0"/>
    <xf numFmtId="180" fontId="0" fillId="0" borderId="0"/>
    <xf numFmtId="0" fontId="89" fillId="0" borderId="0" applyNumberFormat="0" applyFill="0" applyBorder="0" applyAlignment="0" applyProtection="0"/>
    <xf numFmtId="177" fontId="91" fillId="0" borderId="0"/>
    <xf numFmtId="0" fontId="0" fillId="0" borderId="0" applyNumberFormat="0" applyFont="0" applyFill="0" applyBorder="0" applyAlignment="0" applyProtection="0"/>
    <xf numFmtId="182" fontId="58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0" fillId="0" borderId="0"/>
    <xf numFmtId="179" fontId="15" fillId="0" borderId="0"/>
    <xf numFmtId="177" fontId="90" fillId="0" borderId="0"/>
    <xf numFmtId="0" fontId="0" fillId="0" borderId="0" applyNumberFormat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180" fontId="90" fillId="0" borderId="0"/>
    <xf numFmtId="179" fontId="58" fillId="20" borderId="0" applyNumberFormat="0" applyBorder="0" applyAlignment="0" applyProtection="0">
      <alignment vertical="center"/>
    </xf>
    <xf numFmtId="180" fontId="0" fillId="0" borderId="0"/>
    <xf numFmtId="182" fontId="103" fillId="29" borderId="53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0" fillId="0" borderId="0"/>
    <xf numFmtId="179" fontId="0" fillId="0" borderId="0"/>
    <xf numFmtId="0" fontId="58" fillId="22" borderId="0" applyNumberFormat="0" applyBorder="0" applyAlignment="0" applyProtection="0">
      <alignment vertical="center"/>
    </xf>
    <xf numFmtId="177" fontId="15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179" fontId="90" fillId="0" borderId="0"/>
    <xf numFmtId="177" fontId="58" fillId="20" borderId="0" applyNumberFormat="0" applyBorder="0" applyAlignment="0" applyProtection="0">
      <alignment vertical="center"/>
    </xf>
    <xf numFmtId="177" fontId="0" fillId="0" borderId="0"/>
    <xf numFmtId="177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58" fillId="32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180" fontId="0" fillId="0" borderId="0"/>
    <xf numFmtId="180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15" fillId="0" borderId="0"/>
    <xf numFmtId="0" fontId="0" fillId="0" borderId="0" applyNumberFormat="0" applyFont="0" applyFill="0" applyBorder="0" applyAlignment="0" applyProtection="0"/>
    <xf numFmtId="182" fontId="58" fillId="3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179" fontId="90" fillId="0" borderId="0"/>
    <xf numFmtId="0" fontId="0" fillId="0" borderId="0" applyNumberFormat="0" applyFont="0" applyFill="0" applyBorder="0" applyAlignment="0" applyProtection="0"/>
    <xf numFmtId="0" fontId="58" fillId="9" borderId="0" applyNumberFormat="0" applyBorder="0" applyAlignment="0" applyProtection="0">
      <alignment vertical="center"/>
    </xf>
    <xf numFmtId="180" fontId="90" fillId="0" borderId="0"/>
    <xf numFmtId="179" fontId="58" fillId="27" borderId="0" applyNumberFormat="0" applyBorder="0" applyAlignment="0" applyProtection="0">
      <alignment vertical="center"/>
    </xf>
    <xf numFmtId="180" fontId="0" fillId="0" borderId="0"/>
    <xf numFmtId="179" fontId="15" fillId="0" borderId="0"/>
    <xf numFmtId="18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177" fontId="90" fillId="0" borderId="0"/>
    <xf numFmtId="0" fontId="0" fillId="0" borderId="0" applyNumberFormat="0" applyFont="0" applyFill="0" applyBorder="0" applyAlignment="0" applyProtection="0"/>
    <xf numFmtId="180" fontId="90" fillId="0" borderId="0"/>
    <xf numFmtId="177" fontId="15" fillId="0" borderId="0"/>
    <xf numFmtId="177" fontId="15" fillId="0" borderId="0"/>
    <xf numFmtId="177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179" fontId="58" fillId="27" borderId="0" applyNumberFormat="0" applyBorder="0" applyAlignment="0" applyProtection="0">
      <alignment vertical="center"/>
    </xf>
    <xf numFmtId="180" fontId="58" fillId="27" borderId="0" applyNumberFormat="0" applyBorder="0" applyAlignment="0" applyProtection="0">
      <alignment vertical="center"/>
    </xf>
    <xf numFmtId="179" fontId="0" fillId="0" borderId="0"/>
    <xf numFmtId="179" fontId="0" fillId="0" borderId="0"/>
    <xf numFmtId="0" fontId="0" fillId="0" borderId="0" applyNumberFormat="0" applyFont="0" applyFill="0" applyBorder="0" applyAlignment="0" applyProtection="0"/>
    <xf numFmtId="179" fontId="44" fillId="0" borderId="0"/>
    <xf numFmtId="179" fontId="91" fillId="0" borderId="0"/>
    <xf numFmtId="0" fontId="0" fillId="0" borderId="0" applyNumberFormat="0" applyFont="0" applyFill="0" applyBorder="0" applyAlignment="0" applyProtection="0"/>
    <xf numFmtId="180" fontId="0" fillId="0" borderId="0"/>
    <xf numFmtId="180" fontId="90" fillId="0" borderId="0"/>
    <xf numFmtId="180" fontId="58" fillId="27" borderId="0" applyNumberFormat="0" applyBorder="0" applyAlignment="0" applyProtection="0">
      <alignment vertical="center"/>
    </xf>
    <xf numFmtId="177" fontId="90" fillId="0" borderId="0"/>
    <xf numFmtId="177" fontId="90" fillId="0" borderId="0"/>
    <xf numFmtId="179" fontId="90" fillId="0" borderId="0"/>
    <xf numFmtId="179" fontId="0" fillId="0" borderId="0"/>
    <xf numFmtId="0" fontId="0" fillId="0" borderId="0" applyNumberFormat="0" applyFont="0" applyFill="0" applyBorder="0" applyAlignment="0" applyProtection="0"/>
    <xf numFmtId="179" fontId="90" fillId="0" borderId="0"/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180" fontId="58" fillId="27" borderId="0" applyNumberFormat="0" applyBorder="0" applyAlignment="0" applyProtection="0">
      <alignment vertical="center"/>
    </xf>
    <xf numFmtId="180" fontId="0" fillId="0" borderId="0"/>
    <xf numFmtId="0" fontId="0" fillId="0" borderId="0" applyNumberFormat="0" applyFont="0" applyFill="0" applyBorder="0" applyAlignment="0" applyProtection="0"/>
    <xf numFmtId="177" fontId="0" fillId="0" borderId="0"/>
    <xf numFmtId="177" fontId="90" fillId="0" borderId="0"/>
    <xf numFmtId="180" fontId="90" fillId="0" borderId="0"/>
    <xf numFmtId="0" fontId="0" fillId="0" borderId="0" applyNumberFormat="0" applyFont="0" applyFill="0" applyBorder="0" applyAlignment="0" applyProtection="0"/>
    <xf numFmtId="180" fontId="90" fillId="0" borderId="0"/>
    <xf numFmtId="179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15" fillId="0" borderId="0"/>
    <xf numFmtId="180" fontId="91" fillId="0" borderId="0"/>
    <xf numFmtId="179" fontId="58" fillId="27" borderId="0" applyNumberFormat="0" applyBorder="0" applyAlignment="0" applyProtection="0">
      <alignment vertical="center"/>
    </xf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0" fillId="0" borderId="0"/>
    <xf numFmtId="0" fontId="89" fillId="0" borderId="0" applyNumberFormat="0" applyFill="0" applyBorder="0" applyAlignment="0" applyProtection="0"/>
    <xf numFmtId="179" fontId="3" fillId="0" borderId="0">
      <alignment vertical="center"/>
    </xf>
    <xf numFmtId="179" fontId="91" fillId="0" borderId="0"/>
    <xf numFmtId="0" fontId="0" fillId="0" borderId="0" applyNumberFormat="0" applyFont="0" applyFill="0" applyBorder="0" applyAlignment="0" applyProtection="0"/>
    <xf numFmtId="179" fontId="97" fillId="9" borderId="0" applyNumberFormat="0" applyBorder="0" applyAlignment="0" applyProtection="0"/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0" fillId="0" borderId="0"/>
    <xf numFmtId="179" fontId="0" fillId="0" borderId="0"/>
    <xf numFmtId="0" fontId="0" fillId="0" borderId="0" applyNumberFormat="0" applyFont="0" applyFill="0" applyBorder="0" applyAlignment="0" applyProtection="0"/>
    <xf numFmtId="177" fontId="0" fillId="0" borderId="0"/>
    <xf numFmtId="180" fontId="90" fillId="0" borderId="0"/>
    <xf numFmtId="179" fontId="90" fillId="0" borderId="0"/>
    <xf numFmtId="177" fontId="90" fillId="0" borderId="0"/>
    <xf numFmtId="177" fontId="97" fillId="9" borderId="0" applyNumberFormat="0" applyBorder="0" applyAlignment="0" applyProtection="0"/>
    <xf numFmtId="177" fontId="0" fillId="0" borderId="0"/>
    <xf numFmtId="10" fontId="15" fillId="0" borderId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82" fontId="90" fillId="0" borderId="0"/>
    <xf numFmtId="0" fontId="0" fillId="0" borderId="0" applyNumberFormat="0" applyFont="0" applyFill="0" applyBorder="0" applyAlignment="0" applyProtection="0"/>
    <xf numFmtId="179" fontId="94" fillId="25" borderId="0" applyNumberFormat="0" applyBorder="0" applyAlignment="0" applyProtection="0">
      <alignment vertical="center"/>
    </xf>
    <xf numFmtId="180" fontId="0" fillId="0" borderId="0"/>
    <xf numFmtId="177" fontId="90" fillId="0" borderId="0"/>
    <xf numFmtId="182" fontId="103" fillId="29" borderId="53" applyNumberFormat="0" applyAlignment="0" applyProtection="0">
      <alignment vertical="center"/>
    </xf>
    <xf numFmtId="177" fontId="97" fillId="26" borderId="0" applyNumberFormat="0" applyBorder="0" applyAlignment="0" applyProtection="0"/>
    <xf numFmtId="180" fontId="90" fillId="0" borderId="0"/>
    <xf numFmtId="0" fontId="89" fillId="0" borderId="0" applyNumberForma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180" fontId="91" fillId="0" borderId="0"/>
    <xf numFmtId="177" fontId="91" fillId="0" borderId="0"/>
    <xf numFmtId="180" fontId="0" fillId="0" borderId="0"/>
    <xf numFmtId="0" fontId="0" fillId="0" borderId="0" applyNumberFormat="0" applyFont="0" applyFill="0" applyBorder="0" applyAlignment="0" applyProtection="0"/>
    <xf numFmtId="180" fontId="15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180" fontId="91" fillId="0" borderId="0"/>
    <xf numFmtId="177" fontId="90" fillId="0" borderId="0"/>
    <xf numFmtId="179" fontId="0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77" fontId="91" fillId="0" borderId="0"/>
    <xf numFmtId="177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0" fillId="0" borderId="0"/>
    <xf numFmtId="182" fontId="58" fillId="9" borderId="0" applyNumberFormat="0" applyBorder="0" applyAlignment="0" applyProtection="0">
      <alignment vertical="center"/>
    </xf>
    <xf numFmtId="180" fontId="90" fillId="0" borderId="0"/>
    <xf numFmtId="180" fontId="15" fillId="0" borderId="0"/>
    <xf numFmtId="0" fontId="0" fillId="0" borderId="0" applyNumberFormat="0" applyFont="0" applyFill="0" applyBorder="0" applyAlignment="0" applyProtection="0"/>
    <xf numFmtId="180" fontId="90" fillId="0" borderId="0"/>
    <xf numFmtId="9" fontId="139" fillId="0" borderId="63" applyNumberFormat="0" applyBorder="0"/>
    <xf numFmtId="0" fontId="0" fillId="0" borderId="0" applyNumberFormat="0" applyFont="0" applyFill="0" applyBorder="0" applyAlignment="0" applyProtection="0"/>
    <xf numFmtId="180" fontId="91" fillId="0" borderId="0"/>
    <xf numFmtId="177" fontId="0" fillId="0" borderId="0"/>
    <xf numFmtId="180" fontId="0" fillId="0" borderId="0"/>
    <xf numFmtId="0" fontId="0" fillId="0" borderId="0">
      <alignment vertical="center"/>
    </xf>
    <xf numFmtId="182" fontId="58" fillId="26" borderId="0" applyNumberFormat="0" applyBorder="0" applyAlignment="0" applyProtection="0">
      <alignment vertical="center"/>
    </xf>
    <xf numFmtId="177" fontId="90" fillId="0" borderId="0"/>
    <xf numFmtId="180" fontId="0" fillId="0" borderId="0"/>
    <xf numFmtId="0" fontId="0" fillId="0" borderId="0" applyNumberFormat="0" applyFont="0" applyFill="0" applyBorder="0" applyAlignment="0" applyProtection="0"/>
    <xf numFmtId="180" fontId="15" fillId="0" borderId="0"/>
    <xf numFmtId="0" fontId="0" fillId="0" borderId="0" applyNumberFormat="0" applyFont="0" applyFill="0" applyBorder="0" applyAlignment="0" applyProtection="0"/>
    <xf numFmtId="179" fontId="58" fillId="27" borderId="0" applyNumberFormat="0" applyBorder="0" applyAlignment="0" applyProtection="0">
      <alignment vertical="center"/>
    </xf>
    <xf numFmtId="180" fontId="97" fillId="20" borderId="0" applyNumberFormat="0" applyBorder="0" applyAlignment="0" applyProtection="0"/>
    <xf numFmtId="177" fontId="0" fillId="0" borderId="0"/>
    <xf numFmtId="179" fontId="15" fillId="0" borderId="0"/>
    <xf numFmtId="179" fontId="0" fillId="0" borderId="0"/>
    <xf numFmtId="0" fontId="0" fillId="0" borderId="0" applyNumberFormat="0" applyFont="0" applyFill="0" applyBorder="0" applyAlignment="0" applyProtection="0"/>
    <xf numFmtId="177" fontId="0" fillId="0" borderId="0"/>
    <xf numFmtId="177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177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58" fillId="9" borderId="0" applyNumberFormat="0" applyBorder="0" applyAlignment="0" applyProtection="0">
      <alignment vertical="center"/>
    </xf>
    <xf numFmtId="179" fontId="0" fillId="0" borderId="0"/>
    <xf numFmtId="0" fontId="0" fillId="0" borderId="0" applyNumberFormat="0" applyFont="0" applyFill="0" applyBorder="0" applyAlignment="0" applyProtection="0"/>
    <xf numFmtId="180" fontId="58" fillId="17" borderId="0" applyNumberFormat="0" applyBorder="0" applyAlignment="0" applyProtection="0">
      <alignment vertical="center"/>
    </xf>
    <xf numFmtId="3" fontId="123" fillId="0" borderId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0" fillId="0" borderId="0"/>
    <xf numFmtId="180" fontId="90" fillId="0" borderId="0"/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179" fontId="58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177" fontId="90" fillId="0" borderId="0"/>
    <xf numFmtId="177" fontId="0" fillId="0" borderId="0"/>
    <xf numFmtId="0" fontId="0" fillId="0" borderId="0" applyNumberFormat="0" applyFont="0" applyFill="0" applyBorder="0" applyAlignment="0" applyProtection="0"/>
    <xf numFmtId="180" fontId="94" fillId="25" borderId="0" applyNumberFormat="0" applyBorder="0" applyAlignment="0" applyProtection="0">
      <alignment vertical="center"/>
    </xf>
    <xf numFmtId="180" fontId="0" fillId="0" borderId="0"/>
    <xf numFmtId="0" fontId="89" fillId="0" borderId="0" applyNumberFormat="0" applyFill="0" applyBorder="0" applyAlignment="0" applyProtection="0"/>
    <xf numFmtId="180" fontId="90" fillId="0" borderId="0"/>
    <xf numFmtId="182" fontId="105" fillId="17" borderId="0" applyNumberFormat="0" applyBorder="0" applyAlignment="0" applyProtection="0">
      <alignment vertical="center"/>
    </xf>
    <xf numFmtId="180" fontId="58" fillId="20" borderId="0" applyNumberFormat="0" applyBorder="0" applyAlignment="0" applyProtection="0">
      <alignment vertical="center"/>
    </xf>
    <xf numFmtId="182" fontId="103" fillId="29" borderId="53" applyNumberFormat="0" applyAlignment="0" applyProtection="0">
      <alignment vertical="center"/>
    </xf>
    <xf numFmtId="180" fontId="0" fillId="0" borderId="0"/>
    <xf numFmtId="179" fontId="94" fillId="25" borderId="0" applyNumberFormat="0" applyBorder="0" applyAlignment="0" applyProtection="0">
      <alignment vertical="center"/>
    </xf>
    <xf numFmtId="179" fontId="0" fillId="0" borderId="0"/>
    <xf numFmtId="0" fontId="89" fillId="0" borderId="0" applyNumberFormat="0" applyFill="0" applyBorder="0" applyAlignment="0" applyProtection="0"/>
    <xf numFmtId="179" fontId="90" fillId="0" borderId="0"/>
    <xf numFmtId="177" fontId="94" fillId="25" borderId="0" applyNumberFormat="0" applyBorder="0" applyAlignment="0" applyProtection="0">
      <alignment vertical="center"/>
    </xf>
    <xf numFmtId="177" fontId="0" fillId="0" borderId="0"/>
    <xf numFmtId="177" fontId="90" fillId="0" borderId="0"/>
    <xf numFmtId="179" fontId="90" fillId="0" borderId="0"/>
    <xf numFmtId="180" fontId="90" fillId="0" borderId="0"/>
    <xf numFmtId="0" fontId="0" fillId="0" borderId="0" applyNumberFormat="0" applyFont="0" applyFill="0" applyBorder="0" applyAlignment="0" applyProtection="0"/>
    <xf numFmtId="180" fontId="0" fillId="0" borderId="0"/>
    <xf numFmtId="180" fontId="90" fillId="0" borderId="0"/>
    <xf numFmtId="179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0" fillId="0" borderId="0"/>
    <xf numFmtId="180" fontId="90" fillId="0" borderId="0"/>
    <xf numFmtId="0" fontId="3" fillId="45" borderId="0" applyNumberFormat="0" applyBorder="0" applyAlignment="0" applyProtection="0">
      <alignment vertical="center"/>
    </xf>
    <xf numFmtId="180" fontId="0" fillId="0" borderId="0"/>
    <xf numFmtId="0" fontId="0" fillId="0" borderId="0" applyNumberFormat="0" applyFont="0" applyFill="0" applyBorder="0" applyAlignment="0" applyProtection="0"/>
    <xf numFmtId="180" fontId="90" fillId="0" borderId="0"/>
    <xf numFmtId="177" fontId="90" fillId="0" borderId="0"/>
    <xf numFmtId="177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180" fontId="90" fillId="0" borderId="0"/>
    <xf numFmtId="0" fontId="0" fillId="0" borderId="0" applyNumberFormat="0" applyFont="0" applyFill="0" applyBorder="0" applyAlignment="0" applyProtection="0"/>
    <xf numFmtId="179" fontId="0" fillId="0" borderId="0"/>
    <xf numFmtId="180" fontId="0" fillId="0" borderId="0"/>
    <xf numFmtId="180" fontId="15" fillId="0" borderId="0"/>
    <xf numFmtId="177" fontId="0" fillId="0" borderId="0"/>
    <xf numFmtId="180" fontId="149" fillId="0" borderId="0"/>
    <xf numFmtId="177" fontId="90" fillId="0" borderId="0"/>
    <xf numFmtId="0" fontId="0" fillId="0" borderId="0" applyNumberFormat="0" applyFont="0" applyFill="0" applyBorder="0" applyAlignment="0" applyProtection="0"/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58" fillId="26" borderId="0" applyNumberFormat="0" applyBorder="0" applyAlignment="0" applyProtection="0">
      <alignment vertical="center"/>
    </xf>
    <xf numFmtId="179" fontId="90" fillId="0" borderId="0"/>
    <xf numFmtId="0" fontId="0" fillId="0" borderId="0" applyNumberFormat="0" applyFont="0" applyFill="0" applyBorder="0" applyAlignment="0" applyProtection="0"/>
    <xf numFmtId="177" fontId="58" fillId="24" borderId="0" applyNumberFormat="0" applyBorder="0" applyAlignment="0" applyProtection="0">
      <alignment vertical="center"/>
    </xf>
    <xf numFmtId="179" fontId="0" fillId="0" borderId="0"/>
    <xf numFmtId="180" fontId="58" fillId="26" borderId="0" applyNumberFormat="0" applyBorder="0" applyAlignment="0" applyProtection="0">
      <alignment vertical="center"/>
    </xf>
    <xf numFmtId="177" fontId="90" fillId="0" borderId="0"/>
    <xf numFmtId="177" fontId="0" fillId="0" borderId="0"/>
    <xf numFmtId="179" fontId="15" fillId="0" borderId="0"/>
    <xf numFmtId="182" fontId="96" fillId="31" borderId="0" applyNumberFormat="0" applyBorder="0" applyAlignment="0" applyProtection="0">
      <alignment vertical="center"/>
    </xf>
    <xf numFmtId="179" fontId="90" fillId="0" borderId="0"/>
    <xf numFmtId="0" fontId="14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180" fontId="90" fillId="0" borderId="0"/>
    <xf numFmtId="180" fontId="90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80" fontId="58" fillId="9" borderId="0" applyNumberFormat="0" applyBorder="0" applyAlignment="0" applyProtection="0">
      <alignment vertical="center"/>
    </xf>
    <xf numFmtId="177" fontId="90" fillId="0" borderId="0"/>
    <xf numFmtId="0" fontId="0" fillId="0" borderId="0" applyNumberFormat="0" applyFont="0" applyFill="0" applyBorder="0" applyAlignment="0" applyProtection="0"/>
    <xf numFmtId="180" fontId="91" fillId="0" borderId="0"/>
    <xf numFmtId="179" fontId="58" fillId="17" borderId="0" applyNumberFormat="0" applyBorder="0" applyAlignment="0" applyProtection="0">
      <alignment vertical="center"/>
    </xf>
    <xf numFmtId="179" fontId="90" fillId="0" borderId="0"/>
    <xf numFmtId="179" fontId="90" fillId="0" borderId="0"/>
    <xf numFmtId="0" fontId="96" fillId="3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0" fillId="0" borderId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179" fontId="0" fillId="0" borderId="0"/>
    <xf numFmtId="180" fontId="90" fillId="0" borderId="0"/>
    <xf numFmtId="0" fontId="96" fillId="3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5" fillId="0" borderId="0"/>
    <xf numFmtId="180" fontId="90" fillId="0" borderId="0"/>
    <xf numFmtId="180" fontId="91" fillId="0" borderId="0"/>
    <xf numFmtId="180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80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58" fillId="17" borderId="0" applyNumberFormat="0" applyBorder="0" applyAlignment="0" applyProtection="0">
      <alignment vertical="center"/>
    </xf>
    <xf numFmtId="177" fontId="90" fillId="0" borderId="0"/>
    <xf numFmtId="177" fontId="90" fillId="0" borderId="0"/>
    <xf numFmtId="0" fontId="0" fillId="0" borderId="0" applyNumberFormat="0" applyFont="0" applyFill="0" applyBorder="0" applyAlignment="0" applyProtection="0"/>
    <xf numFmtId="177" fontId="0" fillId="0" borderId="0"/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5" fillId="0" borderId="0"/>
    <xf numFmtId="179" fontId="0" fillId="0" borderId="0"/>
    <xf numFmtId="0" fontId="0" fillId="0" borderId="0" applyNumberFormat="0" applyFont="0" applyFill="0" applyBorder="0" applyAlignment="0" applyProtection="0"/>
    <xf numFmtId="180" fontId="97" fillId="9" borderId="0" applyNumberFormat="0" applyBorder="0" applyAlignment="0" applyProtection="0"/>
    <xf numFmtId="179" fontId="0" fillId="0" borderId="0"/>
    <xf numFmtId="179" fontId="58" fillId="19" borderId="0" applyNumberFormat="0" applyBorder="0" applyAlignment="0" applyProtection="0">
      <alignment vertical="center"/>
    </xf>
    <xf numFmtId="179" fontId="90" fillId="0" borderId="0"/>
    <xf numFmtId="0" fontId="0" fillId="0" borderId="0" applyNumberFormat="0" applyFont="0" applyFill="0" applyBorder="0" applyAlignment="0" applyProtection="0"/>
    <xf numFmtId="179" fontId="58" fillId="9" borderId="0" applyNumberFormat="0" applyBorder="0" applyAlignment="0" applyProtection="0">
      <alignment vertical="center"/>
    </xf>
    <xf numFmtId="180" fontId="90" fillId="0" borderId="0"/>
    <xf numFmtId="0" fontId="0" fillId="0" borderId="0" applyNumberFormat="0" applyFont="0" applyFill="0" applyBorder="0" applyAlignment="0" applyProtection="0"/>
    <xf numFmtId="182" fontId="95" fillId="0" borderId="0" applyNumberFormat="0" applyFill="0" applyBorder="0" applyAlignment="0" applyProtection="0">
      <alignment vertical="center"/>
    </xf>
    <xf numFmtId="177" fontId="100" fillId="27" borderId="0" applyNumberFormat="0" applyBorder="0" applyAlignment="0" applyProtection="0">
      <alignment vertical="center"/>
    </xf>
    <xf numFmtId="182" fontId="11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7" fillId="20" borderId="0" applyNumberFormat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0" fontId="58" fillId="19" borderId="0" applyNumberFormat="0" applyBorder="0" applyAlignment="0" applyProtection="0">
      <alignment vertical="center"/>
    </xf>
    <xf numFmtId="177" fontId="102" fillId="32" borderId="0" applyNumberFormat="0" applyBorder="0" applyAlignment="0" applyProtection="0">
      <alignment vertical="center"/>
    </xf>
    <xf numFmtId="179" fontId="90" fillId="0" borderId="0"/>
    <xf numFmtId="0" fontId="0" fillId="0" borderId="0" applyNumberFormat="0" applyFont="0" applyFill="0" applyBorder="0" applyAlignment="0" applyProtection="0"/>
    <xf numFmtId="179" fontId="58" fillId="9" borderId="0" applyNumberFormat="0" applyBorder="0" applyAlignment="0" applyProtection="0">
      <alignment vertical="center"/>
    </xf>
    <xf numFmtId="180" fontId="97" fillId="20" borderId="0" applyNumberFormat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180" fontId="0" fillId="0" borderId="0"/>
    <xf numFmtId="180" fontId="94" fillId="30" borderId="0" applyNumberFormat="0" applyBorder="0" applyAlignment="0" applyProtection="0">
      <alignment vertical="center"/>
    </xf>
    <xf numFmtId="179" fontId="90" fillId="0" borderId="0"/>
    <xf numFmtId="0" fontId="0" fillId="0" borderId="0" applyNumberFormat="0" applyFont="0" applyFill="0" applyBorder="0" applyAlignment="0" applyProtection="0"/>
    <xf numFmtId="182" fontId="58" fillId="22" borderId="0" applyNumberFormat="0" applyBorder="0" applyAlignment="0" applyProtection="0">
      <alignment vertical="center"/>
    </xf>
    <xf numFmtId="180" fontId="0" fillId="0" borderId="0"/>
    <xf numFmtId="179" fontId="58" fillId="9" borderId="0" applyNumberFormat="0" applyBorder="0" applyAlignment="0" applyProtection="0">
      <alignment vertical="center"/>
    </xf>
    <xf numFmtId="180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0" fillId="0" borderId="0"/>
    <xf numFmtId="180" fontId="125" fillId="0" borderId="0"/>
    <xf numFmtId="177" fontId="90" fillId="0" borderId="0"/>
    <xf numFmtId="180" fontId="0" fillId="0" borderId="0"/>
    <xf numFmtId="179" fontId="90" fillId="0" borderId="0"/>
    <xf numFmtId="179" fontId="0" fillId="0" borderId="0"/>
    <xf numFmtId="0" fontId="95" fillId="0" borderId="0" applyNumberFormat="0" applyFill="0" applyBorder="0" applyAlignment="0" applyProtection="0">
      <alignment vertical="center"/>
    </xf>
    <xf numFmtId="179" fontId="90" fillId="0" borderId="0"/>
    <xf numFmtId="0" fontId="0" fillId="0" borderId="0" applyNumberFormat="0" applyFont="0" applyFill="0" applyBorder="0" applyAlignment="0" applyProtection="0"/>
    <xf numFmtId="177" fontId="90" fillId="0" borderId="0"/>
    <xf numFmtId="182" fontId="110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1" fillId="0" borderId="0"/>
    <xf numFmtId="182" fontId="58" fillId="26" borderId="0" applyNumberFormat="0" applyBorder="0" applyAlignment="0" applyProtection="0">
      <alignment vertical="center"/>
    </xf>
    <xf numFmtId="182" fontId="96" fillId="22" borderId="0" applyNumberFormat="0" applyBorder="0" applyAlignment="0" applyProtection="0">
      <alignment vertical="center"/>
    </xf>
    <xf numFmtId="180" fontId="15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15" fillId="0" borderId="0"/>
    <xf numFmtId="180" fontId="0" fillId="0" borderId="0"/>
    <xf numFmtId="0" fontId="89" fillId="0" borderId="0" applyNumberFormat="0" applyFill="0" applyBorder="0" applyAlignment="0" applyProtection="0"/>
    <xf numFmtId="179" fontId="0" fillId="0" borderId="0"/>
    <xf numFmtId="0" fontId="0" fillId="0" borderId="0" applyNumberFormat="0" applyFont="0" applyFill="0" applyBorder="0" applyAlignment="0" applyProtection="0"/>
    <xf numFmtId="180" fontId="0" fillId="0" borderId="0"/>
    <xf numFmtId="182" fontId="113" fillId="25" borderId="51" applyNumberFormat="0" applyAlignment="0" applyProtection="0">
      <alignment vertical="center"/>
    </xf>
    <xf numFmtId="177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15" fillId="0" borderId="0"/>
    <xf numFmtId="0" fontId="0" fillId="0" borderId="0" applyNumberFormat="0" applyFont="0" applyFill="0" applyBorder="0" applyAlignment="0" applyProtection="0"/>
    <xf numFmtId="179" fontId="91" fillId="0" borderId="0"/>
    <xf numFmtId="0" fontId="89" fillId="0" borderId="0">
      <alignment vertical="center"/>
    </xf>
    <xf numFmtId="179" fontId="15" fillId="0" borderId="0"/>
    <xf numFmtId="182" fontId="108" fillId="0" borderId="57" applyNumberFormat="0" applyFill="0" applyAlignment="0" applyProtection="0">
      <alignment vertical="center"/>
    </xf>
    <xf numFmtId="179" fontId="94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177" fontId="58" fillId="19" borderId="0" applyNumberFormat="0" applyBorder="0" applyAlignment="0" applyProtection="0">
      <alignment vertical="center"/>
    </xf>
    <xf numFmtId="179" fontId="15" fillId="0" borderId="0"/>
    <xf numFmtId="180" fontId="15" fillId="0" borderId="0"/>
    <xf numFmtId="179" fontId="0" fillId="0" borderId="0"/>
    <xf numFmtId="177" fontId="15" fillId="0" borderId="0"/>
    <xf numFmtId="177" fontId="90" fillId="0" borderId="0"/>
    <xf numFmtId="0" fontId="0" fillId="0" borderId="0" applyNumberFormat="0" applyFont="0" applyFill="0" applyBorder="0" applyAlignment="0" applyProtection="0"/>
    <xf numFmtId="179" fontId="58" fillId="32" borderId="0" applyNumberFormat="0" applyBorder="0" applyAlignment="0" applyProtection="0">
      <alignment vertical="center"/>
    </xf>
    <xf numFmtId="18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15" fillId="0" borderId="0"/>
    <xf numFmtId="180" fontId="0" fillId="0" borderId="0"/>
    <xf numFmtId="177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15" fillId="0" borderId="0"/>
    <xf numFmtId="177" fontId="0" fillId="0" borderId="0"/>
    <xf numFmtId="180" fontId="133" fillId="26" borderId="0" applyNumberFormat="0" applyBorder="0" applyAlignment="0" applyProtection="0">
      <alignment vertical="center"/>
    </xf>
    <xf numFmtId="179" fontId="0" fillId="0" borderId="0"/>
    <xf numFmtId="41" fontId="0" fillId="0" borderId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0" fillId="0" borderId="0"/>
    <xf numFmtId="180" fontId="0" fillId="0" borderId="0"/>
    <xf numFmtId="177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179" fontId="15" fillId="0" borderId="0"/>
    <xf numFmtId="0" fontId="58" fillId="30" borderId="55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0" fillId="0" borderId="0"/>
    <xf numFmtId="180" fontId="0" fillId="0" borderId="0"/>
    <xf numFmtId="180" fontId="15" fillId="0" borderId="0"/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180" fontId="0" fillId="0" borderId="0"/>
    <xf numFmtId="180" fontId="0" fillId="0" borderId="0"/>
    <xf numFmtId="177" fontId="58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179" fontId="0" fillId="0" borderId="0"/>
    <xf numFmtId="182" fontId="105" fillId="17" borderId="0" applyNumberFormat="0" applyBorder="0" applyAlignment="0" applyProtection="0">
      <alignment vertical="center"/>
    </xf>
    <xf numFmtId="179" fontId="0" fillId="0" borderId="0"/>
    <xf numFmtId="179" fontId="0" fillId="0" borderId="0"/>
    <xf numFmtId="0" fontId="89" fillId="0" borderId="0" applyNumberFormat="0" applyFill="0" applyBorder="0" applyAlignment="0" applyProtection="0"/>
    <xf numFmtId="179" fontId="15" fillId="0" borderId="0"/>
    <xf numFmtId="177" fontId="90" fillId="0" borderId="0"/>
    <xf numFmtId="179" fontId="0" fillId="0" borderId="0"/>
    <xf numFmtId="180" fontId="15" fillId="0" borderId="0"/>
    <xf numFmtId="177" fontId="0" fillId="0" borderId="0"/>
    <xf numFmtId="177" fontId="0" fillId="0" borderId="0"/>
    <xf numFmtId="0" fontId="0" fillId="0" borderId="0" applyNumberFormat="0" applyFont="0" applyFill="0" applyBorder="0" applyAlignment="0" applyProtection="0"/>
    <xf numFmtId="179" fontId="0" fillId="0" borderId="0"/>
    <xf numFmtId="0" fontId="0" fillId="0" borderId="0" applyNumberFormat="0" applyFont="0" applyFill="0" applyBorder="0" applyAlignment="0" applyProtection="0"/>
    <xf numFmtId="179" fontId="0" fillId="0" borderId="0"/>
    <xf numFmtId="177" fontId="0" fillId="0" borderId="0"/>
    <xf numFmtId="177" fontId="0" fillId="0" borderId="0"/>
    <xf numFmtId="176" fontId="0" fillId="0" borderId="0"/>
    <xf numFmtId="177" fontId="0" fillId="0" borderId="0"/>
    <xf numFmtId="177" fontId="15" fillId="0" borderId="0"/>
    <xf numFmtId="177" fontId="0" fillId="0" borderId="0"/>
    <xf numFmtId="179" fontId="0" fillId="0" borderId="0"/>
    <xf numFmtId="180" fontId="15" fillId="0" borderId="0"/>
    <xf numFmtId="179" fontId="15" fillId="0" borderId="0"/>
    <xf numFmtId="179" fontId="0" fillId="0" borderId="0"/>
    <xf numFmtId="179" fontId="90" fillId="0" borderId="0"/>
    <xf numFmtId="179" fontId="58" fillId="17" borderId="0" applyNumberFormat="0" applyBorder="0" applyAlignment="0" applyProtection="0">
      <alignment vertical="center"/>
    </xf>
    <xf numFmtId="177" fontId="15" fillId="0" borderId="0"/>
    <xf numFmtId="179" fontId="70" fillId="0" borderId="0">
      <alignment vertical="top"/>
    </xf>
    <xf numFmtId="177" fontId="15" fillId="0" borderId="0"/>
    <xf numFmtId="180" fontId="15" fillId="0" borderId="0"/>
    <xf numFmtId="0" fontId="96" fillId="3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80" fontId="0" fillId="0" borderId="0"/>
    <xf numFmtId="179" fontId="15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7" fillId="25" borderId="0" applyNumberFormat="0" applyBorder="0" applyAlignment="0" applyProtection="0"/>
    <xf numFmtId="177" fontId="15" fillId="0" borderId="0"/>
    <xf numFmtId="180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177" fontId="0" fillId="0" borderId="0"/>
    <xf numFmtId="180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58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05" fillId="17" borderId="0" applyNumberFormat="0" applyBorder="0" applyAlignment="0" applyProtection="0">
      <alignment vertical="center"/>
    </xf>
    <xf numFmtId="177" fontId="0" fillId="0" borderId="0"/>
    <xf numFmtId="177" fontId="90" fillId="0" borderId="0"/>
    <xf numFmtId="182" fontId="68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177" fontId="58" fillId="19" borderId="0" applyNumberFormat="0" applyBorder="0" applyAlignment="0" applyProtection="0">
      <alignment vertical="center"/>
    </xf>
    <xf numFmtId="180" fontId="0" fillId="0" borderId="0"/>
    <xf numFmtId="180" fontId="0" fillId="0" borderId="0"/>
    <xf numFmtId="0" fontId="0" fillId="0" borderId="0" applyNumberFormat="0" applyFont="0" applyFill="0" applyBorder="0" applyAlignment="0" applyProtection="0"/>
    <xf numFmtId="179" fontId="58" fillId="19" borderId="0" applyNumberFormat="0" applyBorder="0" applyAlignment="0" applyProtection="0">
      <alignment vertical="center"/>
    </xf>
    <xf numFmtId="180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7" fillId="20" borderId="0" applyNumberFormat="0" applyBorder="0" applyAlignment="0" applyProtection="0"/>
    <xf numFmtId="0" fontId="0" fillId="0" borderId="0" applyNumberFormat="0" applyFont="0" applyFill="0" applyBorder="0" applyAlignment="0" applyProtection="0"/>
    <xf numFmtId="180" fontId="91" fillId="0" borderId="0"/>
    <xf numFmtId="0" fontId="0" fillId="0" borderId="0" applyNumberFormat="0" applyFont="0" applyFill="0" applyBorder="0" applyAlignment="0" applyProtection="0"/>
    <xf numFmtId="180" fontId="58" fillId="26" borderId="0" applyNumberFormat="0" applyBorder="0" applyAlignment="0" applyProtection="0">
      <alignment vertical="center"/>
    </xf>
    <xf numFmtId="177" fontId="0" fillId="0" borderId="0"/>
    <xf numFmtId="177" fontId="0" fillId="0" borderId="0"/>
    <xf numFmtId="180" fontId="0" fillId="0" borderId="0"/>
    <xf numFmtId="180" fontId="44" fillId="0" borderId="0"/>
    <xf numFmtId="177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58" fillId="27" borderId="0" applyNumberFormat="0" applyBorder="0" applyAlignment="0" applyProtection="0">
      <alignment vertical="center"/>
    </xf>
    <xf numFmtId="180" fontId="0" fillId="0" borderId="0"/>
    <xf numFmtId="180" fontId="0" fillId="0" borderId="0"/>
    <xf numFmtId="177" fontId="0" fillId="0" borderId="0"/>
    <xf numFmtId="177" fontId="0" fillId="0" borderId="0"/>
    <xf numFmtId="177" fontId="44" fillId="0" borderId="0"/>
    <xf numFmtId="180" fontId="0" fillId="0" borderId="0"/>
    <xf numFmtId="0" fontId="0" fillId="0" borderId="0" applyNumberFormat="0" applyFont="0" applyFill="0" applyBorder="0" applyAlignment="0" applyProtection="0"/>
    <xf numFmtId="180" fontId="106" fillId="0" borderId="0" applyNumberFormat="0" applyFill="0" applyBorder="0" applyAlignment="0" applyProtection="0">
      <alignment vertical="top"/>
      <protection locked="0"/>
    </xf>
    <xf numFmtId="180" fontId="0" fillId="0" borderId="0"/>
    <xf numFmtId="179" fontId="106" fillId="0" borderId="0" applyNumberFormat="0" applyFill="0" applyBorder="0" applyAlignment="0" applyProtection="0">
      <alignment vertical="top"/>
      <protection locked="0"/>
    </xf>
    <xf numFmtId="177" fontId="0" fillId="0" borderId="0"/>
    <xf numFmtId="179" fontId="0" fillId="0" borderId="0"/>
    <xf numFmtId="177" fontId="102" fillId="24" borderId="0" applyNumberFormat="0" applyBorder="0" applyAlignment="0" applyProtection="0">
      <alignment vertical="center"/>
    </xf>
    <xf numFmtId="180" fontId="94" fillId="23" borderId="0" applyNumberFormat="0" applyBorder="0" applyAlignment="0" applyProtection="0">
      <alignment vertical="center"/>
    </xf>
    <xf numFmtId="179" fontId="90" fillId="0" borderId="0"/>
    <xf numFmtId="177" fontId="106" fillId="0" borderId="0" applyNumberFormat="0" applyFill="0" applyBorder="0" applyAlignment="0" applyProtection="0">
      <alignment vertical="top"/>
      <protection locked="0"/>
    </xf>
    <xf numFmtId="177" fontId="0" fillId="0" borderId="0"/>
    <xf numFmtId="0" fontId="96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102" fillId="9" borderId="0" applyNumberFormat="0" applyBorder="0" applyAlignment="0" applyProtection="0">
      <alignment vertical="center"/>
    </xf>
    <xf numFmtId="0" fontId="110" fillId="24" borderId="0" applyNumberFormat="0" applyBorder="0" applyAlignment="0" applyProtection="0">
      <alignment vertical="center"/>
    </xf>
    <xf numFmtId="179" fontId="15" fillId="0" borderId="0"/>
    <xf numFmtId="180" fontId="0" fillId="0" borderId="0"/>
    <xf numFmtId="177" fontId="0" fillId="0" borderId="0"/>
    <xf numFmtId="182" fontId="113" fillId="25" borderId="51" applyNumberFormat="0" applyAlignment="0" applyProtection="0">
      <alignment vertical="center"/>
    </xf>
    <xf numFmtId="180" fontId="91" fillId="0" borderId="0"/>
    <xf numFmtId="179" fontId="94" fillId="23" borderId="0" applyNumberFormat="0" applyBorder="0" applyAlignment="0" applyProtection="0">
      <alignment vertical="center"/>
    </xf>
    <xf numFmtId="179" fontId="15" fillId="0" borderId="0"/>
    <xf numFmtId="177" fontId="90" fillId="0" borderId="0"/>
    <xf numFmtId="180" fontId="91" fillId="0" borderId="0"/>
    <xf numFmtId="0" fontId="0" fillId="0" borderId="0" applyNumberFormat="0" applyFont="0" applyFill="0" applyBorder="0" applyAlignment="0" applyProtection="0"/>
    <xf numFmtId="180" fontId="58" fillId="9" borderId="0" applyNumberFormat="0" applyBorder="0" applyAlignment="0" applyProtection="0">
      <alignment vertical="center"/>
    </xf>
    <xf numFmtId="179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7" fillId="9" borderId="0" applyNumberFormat="0" applyBorder="0" applyAlignment="0" applyProtection="0"/>
    <xf numFmtId="177" fontId="91" fillId="0" borderId="0"/>
    <xf numFmtId="178" fontId="15" fillId="0" borderId="0"/>
    <xf numFmtId="180" fontId="90" fillId="0" borderId="0"/>
    <xf numFmtId="179" fontId="90" fillId="0" borderId="0"/>
    <xf numFmtId="177" fontId="90" fillId="0" borderId="0"/>
    <xf numFmtId="182" fontId="9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0" fillId="0" borderId="0"/>
    <xf numFmtId="180" fontId="15" fillId="0" borderId="0"/>
    <xf numFmtId="182" fontId="58" fillId="20" borderId="0" applyNumberFormat="0" applyBorder="0" applyAlignment="0" applyProtection="0">
      <alignment vertical="center"/>
    </xf>
    <xf numFmtId="182" fontId="0" fillId="0" borderId="0"/>
    <xf numFmtId="0" fontId="89" fillId="0" borderId="0" applyNumberFormat="0" applyFill="0" applyBorder="0" applyAlignment="0" applyProtection="0"/>
    <xf numFmtId="180" fontId="90" fillId="0" borderId="0"/>
    <xf numFmtId="180" fontId="0" fillId="0" borderId="0"/>
    <xf numFmtId="182" fontId="0" fillId="0" borderId="0"/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179" fontId="58" fillId="26" borderId="0" applyNumberFormat="0" applyBorder="0" applyAlignment="0" applyProtection="0">
      <alignment vertical="center"/>
    </xf>
    <xf numFmtId="179" fontId="58" fillId="24" borderId="0" applyNumberFormat="0" applyBorder="0" applyAlignment="0" applyProtection="0">
      <alignment vertical="center"/>
    </xf>
    <xf numFmtId="177" fontId="90" fillId="0" borderId="0"/>
    <xf numFmtId="180" fontId="58" fillId="20" borderId="0" applyNumberFormat="0" applyBorder="0" applyAlignment="0" applyProtection="0">
      <alignment vertical="center"/>
    </xf>
    <xf numFmtId="182" fontId="58" fillId="30" borderId="55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0" fillId="0" borderId="0"/>
    <xf numFmtId="180" fontId="0" fillId="0" borderId="0"/>
    <xf numFmtId="179" fontId="58" fillId="20" borderId="0" applyNumberFormat="0" applyBorder="0" applyAlignment="0" applyProtection="0">
      <alignment vertical="center"/>
    </xf>
    <xf numFmtId="179" fontId="90" fillId="0" borderId="0"/>
    <xf numFmtId="0" fontId="96" fillId="10" borderId="0" applyNumberFormat="0" applyBorder="0" applyAlignment="0" applyProtection="0">
      <alignment vertical="center"/>
    </xf>
    <xf numFmtId="180" fontId="0" fillId="0" borderId="0"/>
    <xf numFmtId="177" fontId="90" fillId="0" borderId="0"/>
    <xf numFmtId="179" fontId="0" fillId="0" borderId="0"/>
    <xf numFmtId="179" fontId="58" fillId="9" borderId="0" applyNumberFormat="0" applyBorder="0" applyAlignment="0" applyProtection="0">
      <alignment vertical="center"/>
    </xf>
    <xf numFmtId="177" fontId="58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0" fillId="0" borderId="0"/>
    <xf numFmtId="182" fontId="96" fillId="10" borderId="0" applyNumberFormat="0" applyBorder="0" applyAlignment="0" applyProtection="0">
      <alignment vertical="center"/>
    </xf>
    <xf numFmtId="177" fontId="0" fillId="0" borderId="0"/>
    <xf numFmtId="179" fontId="0" fillId="0" borderId="0"/>
    <xf numFmtId="0" fontId="0" fillId="0" borderId="0" applyNumberFormat="0" applyFont="0" applyFill="0" applyBorder="0" applyAlignment="0" applyProtection="0"/>
    <xf numFmtId="180" fontId="0" fillId="0" borderId="0"/>
    <xf numFmtId="177" fontId="91" fillId="0" borderId="0"/>
    <xf numFmtId="179" fontId="0" fillId="0" borderId="0"/>
    <xf numFmtId="0" fontId="0" fillId="0" borderId="0" applyNumberFormat="0" applyFont="0" applyFill="0" applyBorder="0" applyAlignment="0" applyProtection="0"/>
    <xf numFmtId="177" fontId="0" fillId="0" borderId="0"/>
    <xf numFmtId="179" fontId="90" fillId="0" borderId="0"/>
    <xf numFmtId="0" fontId="0" fillId="0" borderId="0" applyNumberFormat="0" applyFont="0" applyFill="0" applyBorder="0" applyAlignment="0" applyProtection="0"/>
    <xf numFmtId="179" fontId="0" fillId="0" borderId="0"/>
    <xf numFmtId="177" fontId="90" fillId="0" borderId="0"/>
    <xf numFmtId="182" fontId="58" fillId="27" borderId="0" applyNumberFormat="0" applyBorder="0" applyAlignment="0" applyProtection="0">
      <alignment vertical="center"/>
    </xf>
    <xf numFmtId="180" fontId="90" fillId="0" borderId="0"/>
    <xf numFmtId="177" fontId="90" fillId="0" borderId="0"/>
    <xf numFmtId="0" fontId="0" fillId="0" borderId="0" applyNumberFormat="0" applyFont="0" applyFill="0" applyBorder="0" applyAlignment="0" applyProtection="0"/>
    <xf numFmtId="177" fontId="15" fillId="0" borderId="0"/>
    <xf numFmtId="177" fontId="58" fillId="26" borderId="0" applyNumberFormat="0" applyBorder="0" applyAlignment="0" applyProtection="0">
      <alignment vertical="center"/>
    </xf>
    <xf numFmtId="179" fontId="90" fillId="0" borderId="0"/>
    <xf numFmtId="0" fontId="0" fillId="0" borderId="0" applyNumberFormat="0" applyFont="0" applyFill="0" applyBorder="0" applyAlignment="0" applyProtection="0"/>
    <xf numFmtId="180" fontId="90" fillId="0" borderId="0"/>
    <xf numFmtId="177" fontId="58" fillId="27" borderId="0" applyNumberFormat="0" applyBorder="0" applyAlignment="0" applyProtection="0">
      <alignment vertical="center"/>
    </xf>
    <xf numFmtId="179" fontId="90" fillId="0" borderId="0"/>
    <xf numFmtId="0" fontId="0" fillId="0" borderId="0" applyNumberFormat="0" applyFont="0" applyFill="0" applyBorder="0" applyAlignment="0" applyProtection="0"/>
    <xf numFmtId="177" fontId="90" fillId="0" borderId="0"/>
    <xf numFmtId="180" fontId="0" fillId="0" borderId="0"/>
    <xf numFmtId="177" fontId="90" fillId="0" borderId="0"/>
    <xf numFmtId="180" fontId="136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0" fillId="0" borderId="0"/>
    <xf numFmtId="177" fontId="90" fillId="0" borderId="0"/>
    <xf numFmtId="0" fontId="0" fillId="0" borderId="0" applyNumberFormat="0" applyFont="0" applyFill="0" applyBorder="0" applyAlignment="0" applyProtection="0"/>
    <xf numFmtId="180" fontId="90" fillId="0" borderId="0"/>
    <xf numFmtId="179" fontId="90" fillId="0" borderId="0"/>
    <xf numFmtId="0" fontId="58" fillId="19" borderId="0" applyNumberFormat="0" applyBorder="0" applyAlignment="0" applyProtection="0">
      <alignment vertical="center"/>
    </xf>
    <xf numFmtId="179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15" fillId="0" borderId="0"/>
    <xf numFmtId="177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180" fontId="90" fillId="0" borderId="0"/>
    <xf numFmtId="179" fontId="15" fillId="0" borderId="0"/>
    <xf numFmtId="177" fontId="58" fillId="9" borderId="0" applyNumberFormat="0" applyBorder="0" applyAlignment="0" applyProtection="0">
      <alignment vertical="center"/>
    </xf>
    <xf numFmtId="179" fontId="0" fillId="0" borderId="0"/>
    <xf numFmtId="0" fontId="0" fillId="0" borderId="0"/>
    <xf numFmtId="180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177" fontId="90" fillId="0" borderId="0"/>
    <xf numFmtId="179" fontId="90" fillId="0" borderId="0"/>
    <xf numFmtId="0" fontId="0" fillId="0" borderId="0" applyNumberFormat="0" applyFont="0" applyFill="0" applyBorder="0" applyAlignment="0" applyProtection="0"/>
    <xf numFmtId="177" fontId="90" fillId="0" borderId="0"/>
    <xf numFmtId="180" fontId="0" fillId="0" borderId="0"/>
    <xf numFmtId="0" fontId="0" fillId="0" borderId="0" applyNumberFormat="0" applyFont="0" applyFill="0" applyBorder="0" applyAlignment="0" applyProtection="0"/>
    <xf numFmtId="182" fontId="96" fillId="10" borderId="0" applyNumberFormat="0" applyBorder="0" applyAlignment="0" applyProtection="0">
      <alignment vertical="center"/>
    </xf>
    <xf numFmtId="180" fontId="90" fillId="0" borderId="0"/>
    <xf numFmtId="182" fontId="107" fillId="25" borderId="56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179" fontId="110" fillId="24" borderId="0" applyNumberFormat="0" applyBorder="0" applyAlignment="0" applyProtection="0">
      <alignment vertical="center"/>
    </xf>
    <xf numFmtId="179" fontId="0" fillId="0" borderId="0"/>
    <xf numFmtId="177" fontId="0" fillId="0" borderId="0"/>
    <xf numFmtId="0" fontId="0" fillId="0" borderId="0" applyNumberFormat="0" applyFont="0" applyFill="0" applyBorder="0" applyAlignment="0" applyProtection="0"/>
    <xf numFmtId="180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177" fontId="90" fillId="0" borderId="0"/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179" fontId="58" fillId="9" borderId="0" applyNumberFormat="0" applyBorder="0" applyAlignment="0" applyProtection="0">
      <alignment vertical="center"/>
    </xf>
    <xf numFmtId="177" fontId="90" fillId="0" borderId="0"/>
    <xf numFmtId="179" fontId="91" fillId="0" borderId="0"/>
    <xf numFmtId="0" fontId="0" fillId="0" borderId="0" applyNumberFormat="0" applyFont="0" applyFill="0" applyBorder="0" applyAlignment="0" applyProtection="0"/>
    <xf numFmtId="0" fontId="58" fillId="17" borderId="0" applyNumberFormat="0" applyBorder="0" applyAlignment="0" applyProtection="0">
      <alignment vertical="center"/>
    </xf>
    <xf numFmtId="177" fontId="97" fillId="9" borderId="0" applyNumberFormat="0" applyBorder="0" applyAlignment="0" applyProtection="0"/>
    <xf numFmtId="180" fontId="90" fillId="0" borderId="0"/>
    <xf numFmtId="180" fontId="0" fillId="0" borderId="0"/>
    <xf numFmtId="180" fontId="15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96" fillId="31" borderId="0" applyNumberFormat="0" applyBorder="0" applyAlignment="0" applyProtection="0">
      <alignment vertical="center"/>
    </xf>
    <xf numFmtId="179" fontId="90" fillId="0" borderId="0"/>
    <xf numFmtId="0" fontId="3" fillId="0" borderId="0"/>
    <xf numFmtId="177" fontId="125" fillId="0" borderId="0"/>
    <xf numFmtId="180" fontId="15" fillId="0" borderId="0"/>
    <xf numFmtId="0" fontId="0" fillId="0" borderId="0" applyNumberFormat="0" applyFont="0" applyFill="0" applyBorder="0" applyAlignment="0" applyProtection="0"/>
    <xf numFmtId="0" fontId="96" fillId="31" borderId="0" applyNumberFormat="0" applyBorder="0" applyAlignment="0" applyProtection="0">
      <alignment vertical="center"/>
    </xf>
    <xf numFmtId="179" fontId="0" fillId="0" borderId="0"/>
    <xf numFmtId="179" fontId="15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15" fillId="0" borderId="0"/>
    <xf numFmtId="0" fontId="0" fillId="0" borderId="0" applyNumberFormat="0" applyFont="0" applyFill="0" applyBorder="0" applyAlignment="0" applyProtection="0"/>
    <xf numFmtId="182" fontId="109" fillId="0" borderId="58" applyNumberFormat="0" applyFill="0" applyAlignment="0" applyProtection="0">
      <alignment vertical="center"/>
    </xf>
    <xf numFmtId="177" fontId="125" fillId="0" borderId="0"/>
    <xf numFmtId="180" fontId="0" fillId="0" borderId="0"/>
    <xf numFmtId="179" fontId="15" fillId="0" borderId="0"/>
    <xf numFmtId="180" fontId="58" fillId="9" borderId="0" applyNumberFormat="0" applyBorder="0" applyAlignment="0" applyProtection="0">
      <alignment vertical="center"/>
    </xf>
    <xf numFmtId="177" fontId="0" fillId="0" borderId="0"/>
    <xf numFmtId="0" fontId="0" fillId="0" borderId="0" applyNumberFormat="0" applyFont="0" applyFill="0" applyBorder="0" applyAlignment="0" applyProtection="0"/>
    <xf numFmtId="180" fontId="90" fillId="0" borderId="0"/>
    <xf numFmtId="177" fontId="0" fillId="0" borderId="0"/>
    <xf numFmtId="179" fontId="58" fillId="9" borderId="0" applyNumberFormat="0" applyBorder="0" applyAlignment="0" applyProtection="0">
      <alignment vertical="center"/>
    </xf>
    <xf numFmtId="179" fontId="90" fillId="0" borderId="0"/>
    <xf numFmtId="0" fontId="0" fillId="0" borderId="0" applyNumberFormat="0" applyFont="0" applyFill="0" applyBorder="0" applyAlignment="0" applyProtection="0"/>
    <xf numFmtId="180" fontId="58" fillId="9" borderId="0" applyNumberFormat="0" applyBorder="0" applyAlignment="0" applyProtection="0">
      <alignment vertical="center"/>
    </xf>
    <xf numFmtId="177" fontId="15" fillId="0" borderId="0"/>
    <xf numFmtId="0" fontId="0" fillId="0" borderId="0" applyNumberFormat="0" applyFon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179" fontId="0" fillId="0" borderId="0"/>
    <xf numFmtId="180" fontId="90" fillId="0" borderId="0"/>
    <xf numFmtId="180" fontId="0" fillId="0" borderId="0"/>
    <xf numFmtId="179" fontId="90" fillId="0" borderId="0"/>
    <xf numFmtId="0" fontId="119" fillId="0" borderId="0" applyNumberFormat="0" applyFill="0" applyBorder="0" applyAlignment="0" applyProtection="0">
      <alignment vertical="center"/>
    </xf>
    <xf numFmtId="179" fontId="58" fillId="24" borderId="0" applyNumberFormat="0" applyBorder="0" applyAlignment="0" applyProtection="0">
      <alignment vertical="center"/>
    </xf>
    <xf numFmtId="177" fontId="0" fillId="0" borderId="0"/>
    <xf numFmtId="177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0" fillId="0" borderId="0"/>
    <xf numFmtId="177" fontId="0" fillId="0" borderId="0"/>
    <xf numFmtId="0" fontId="0" fillId="0" borderId="0" applyNumberFormat="0" applyFont="0" applyFill="0" applyBorder="0" applyAlignment="0" applyProtection="0"/>
    <xf numFmtId="180" fontId="0" fillId="0" borderId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180" fontId="100" fillId="9" borderId="0" applyNumberFormat="0" applyBorder="0" applyAlignment="0" applyProtection="0">
      <alignment vertical="center"/>
    </xf>
    <xf numFmtId="180" fontId="0" fillId="0" borderId="0"/>
    <xf numFmtId="179" fontId="58" fillId="22" borderId="0" applyNumberFormat="0" applyBorder="0" applyAlignment="0" applyProtection="0">
      <alignment vertical="center"/>
    </xf>
    <xf numFmtId="182" fontId="127" fillId="0" borderId="0">
      <alignment vertical="center"/>
    </xf>
    <xf numFmtId="182" fontId="3" fillId="0" borderId="0"/>
    <xf numFmtId="0" fontId="0" fillId="0" borderId="0" applyNumberFormat="0" applyFont="0" applyFill="0" applyBorder="0" applyAlignment="0" applyProtection="0"/>
    <xf numFmtId="179" fontId="91" fillId="0" borderId="0"/>
    <xf numFmtId="179" fontId="100" fillId="9" borderId="0" applyNumberFormat="0" applyBorder="0" applyAlignment="0" applyProtection="0">
      <alignment vertical="center"/>
    </xf>
    <xf numFmtId="179" fontId="0" fillId="0" borderId="0"/>
    <xf numFmtId="182" fontId="58" fillId="32" borderId="0" applyNumberFormat="0" applyBorder="0" applyAlignment="0" applyProtection="0">
      <alignment vertical="center"/>
    </xf>
    <xf numFmtId="18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4" fontId="15" fillId="0" borderId="0">
      <alignment vertical="center"/>
    </xf>
    <xf numFmtId="182" fontId="58" fillId="32" borderId="0" applyNumberFormat="0" applyBorder="0" applyAlignment="0" applyProtection="0">
      <alignment vertical="center"/>
    </xf>
    <xf numFmtId="179" fontId="0" fillId="0" borderId="0"/>
    <xf numFmtId="176" fontId="15" fillId="0" borderId="0"/>
    <xf numFmtId="177" fontId="0" fillId="0" borderId="0"/>
    <xf numFmtId="180" fontId="15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0" fontId="143" fillId="0" borderId="0" applyNumberFormat="0" applyFill="0" applyBorder="0" applyAlignment="0" applyProtection="0">
      <alignment vertical="center"/>
    </xf>
    <xf numFmtId="177" fontId="97" fillId="20" borderId="0" applyNumberFormat="0" applyBorder="0" applyAlignment="0" applyProtection="0"/>
    <xf numFmtId="180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1" fillId="0" borderId="0"/>
    <xf numFmtId="0" fontId="0" fillId="0" borderId="0" applyNumberFormat="0" applyFont="0" applyFill="0" applyBorder="0" applyAlignment="0" applyProtection="0"/>
    <xf numFmtId="177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180" fontId="15" fillId="0" borderId="0"/>
    <xf numFmtId="180" fontId="90" fillId="0" borderId="0"/>
    <xf numFmtId="0" fontId="0" fillId="0" borderId="0" applyNumberFormat="0" applyFont="0" applyFill="0" applyBorder="0" applyAlignment="0" applyProtection="0"/>
    <xf numFmtId="179" fontId="91" fillId="0" borderId="0"/>
    <xf numFmtId="180" fontId="102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177" fontId="15" fillId="0" borderId="0"/>
    <xf numFmtId="177" fontId="90" fillId="0" borderId="0"/>
    <xf numFmtId="0" fontId="0" fillId="0" borderId="0" applyNumberFormat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1" fillId="0" borderId="0"/>
    <xf numFmtId="180" fontId="0" fillId="0" borderId="0"/>
    <xf numFmtId="180" fontId="15" fillId="0" borderId="0"/>
    <xf numFmtId="179" fontId="15" fillId="0" borderId="0"/>
    <xf numFmtId="179" fontId="15" fillId="0" borderId="0"/>
    <xf numFmtId="177" fontId="90" fillId="0" borderId="0"/>
    <xf numFmtId="0" fontId="110" fillId="24" borderId="0" applyNumberFormat="0" applyBorder="0" applyAlignment="0" applyProtection="0">
      <alignment vertical="center"/>
    </xf>
    <xf numFmtId="180" fontId="102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15" fillId="0" borderId="0"/>
    <xf numFmtId="177" fontId="102" fillId="9" borderId="0" applyNumberFormat="0" applyBorder="0" applyAlignment="0" applyProtection="0">
      <alignment vertical="center"/>
    </xf>
    <xf numFmtId="180" fontId="94" fillId="25" borderId="0" applyNumberFormat="0" applyBorder="0" applyAlignment="0" applyProtection="0">
      <alignment vertical="center"/>
    </xf>
    <xf numFmtId="177" fontId="15" fillId="0" borderId="0"/>
    <xf numFmtId="179" fontId="90" fillId="0" borderId="0"/>
    <xf numFmtId="179" fontId="0" fillId="0" borderId="0"/>
    <xf numFmtId="180" fontId="58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15" fillId="0" borderId="0"/>
    <xf numFmtId="180" fontId="90" fillId="0" borderId="0"/>
    <xf numFmtId="179" fontId="0" fillId="0" borderId="0"/>
    <xf numFmtId="0" fontId="0" fillId="0" borderId="0" applyNumberFormat="0" applyFont="0" applyFill="0" applyBorder="0" applyAlignment="0" applyProtection="0"/>
    <xf numFmtId="177" fontId="91" fillId="0" borderId="0"/>
    <xf numFmtId="179" fontId="0" fillId="0" borderId="0"/>
    <xf numFmtId="0" fontId="0" fillId="0" borderId="0" applyNumberFormat="0" applyFont="0" applyFill="0" applyBorder="0" applyAlignment="0" applyProtection="0"/>
    <xf numFmtId="179" fontId="0" fillId="0" borderId="0"/>
    <xf numFmtId="177" fontId="90" fillId="0" borderId="0"/>
    <xf numFmtId="177" fontId="0" fillId="0" borderId="0"/>
    <xf numFmtId="180" fontId="58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0" fillId="0" borderId="0"/>
    <xf numFmtId="177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15" fillId="0" borderId="0"/>
    <xf numFmtId="0" fontId="0" fillId="0" borderId="0" applyNumberFormat="0" applyFont="0" applyFill="0" applyBorder="0" applyAlignment="0" applyProtection="0"/>
    <xf numFmtId="180" fontId="91" fillId="0" borderId="0"/>
    <xf numFmtId="0" fontId="0" fillId="0" borderId="0" applyNumberFormat="0" applyFont="0" applyFill="0" applyBorder="0" applyAlignment="0" applyProtection="0"/>
    <xf numFmtId="179" fontId="94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4" fillId="20" borderId="0" applyNumberFormat="0" applyBorder="0" applyAlignment="0" applyProtection="0">
      <alignment vertical="center"/>
    </xf>
    <xf numFmtId="177" fontId="15" fillId="0" borderId="0"/>
    <xf numFmtId="0" fontId="0" fillId="0" borderId="0" applyNumberFormat="0" applyFont="0" applyFill="0" applyBorder="0" applyAlignment="0" applyProtection="0"/>
    <xf numFmtId="177" fontId="91" fillId="0" borderId="0"/>
    <xf numFmtId="182" fontId="104" fillId="0" borderId="5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0" fillId="0" borderId="0"/>
    <xf numFmtId="180" fontId="0" fillId="0" borderId="0"/>
    <xf numFmtId="180" fontId="90" fillId="0" borderId="0"/>
    <xf numFmtId="177" fontId="90" fillId="0" borderId="0"/>
    <xf numFmtId="180" fontId="15" fillId="0" borderId="0"/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177" fontId="90" fillId="0" borderId="0"/>
    <xf numFmtId="0" fontId="96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0" fillId="0" borderId="0"/>
    <xf numFmtId="177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0" fillId="0" borderId="0"/>
    <xf numFmtId="177" fontId="15" fillId="0" borderId="0"/>
    <xf numFmtId="0" fontId="0" fillId="0" borderId="0" applyNumberFormat="0" applyFont="0" applyFill="0" applyBorder="0" applyAlignment="0" applyProtection="0"/>
    <xf numFmtId="177" fontId="90" fillId="0" borderId="0"/>
    <xf numFmtId="180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0" fillId="0" borderId="0"/>
    <xf numFmtId="180" fontId="90" fillId="0" borderId="0"/>
    <xf numFmtId="0" fontId="0" fillId="0" borderId="0" applyNumberFormat="0" applyFont="0" applyFill="0" applyBorder="0" applyAlignment="0" applyProtection="0"/>
    <xf numFmtId="180" fontId="100" fillId="19" borderId="0" applyNumberFormat="0" applyBorder="0" applyAlignment="0" applyProtection="0">
      <alignment vertical="center"/>
    </xf>
    <xf numFmtId="177" fontId="0" fillId="0" borderId="0"/>
    <xf numFmtId="179" fontId="58" fillId="9" borderId="0" applyNumberFormat="0" applyBorder="0" applyAlignment="0" applyProtection="0">
      <alignment vertical="center"/>
    </xf>
    <xf numFmtId="0" fontId="0" fillId="0" borderId="0"/>
    <xf numFmtId="179" fontId="15" fillId="0" borderId="0"/>
    <xf numFmtId="0" fontId="3" fillId="0" borderId="0"/>
    <xf numFmtId="0" fontId="0" fillId="0" borderId="0" applyNumberFormat="0" applyFont="0" applyFill="0" applyBorder="0" applyAlignment="0" applyProtection="0"/>
    <xf numFmtId="179" fontId="90" fillId="0" borderId="0"/>
    <xf numFmtId="177" fontId="90" fillId="0" borderId="0"/>
    <xf numFmtId="179" fontId="58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0" fillId="0" borderId="0"/>
    <xf numFmtId="177" fontId="0" fillId="0" borderId="0"/>
    <xf numFmtId="180" fontId="90" fillId="0" borderId="0"/>
    <xf numFmtId="179" fontId="110" fillId="24" borderId="0" applyNumberFormat="0" applyBorder="0" applyAlignment="0" applyProtection="0">
      <alignment vertical="center"/>
    </xf>
    <xf numFmtId="177" fontId="102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0" fontId="58" fillId="30" borderId="55" applyNumberFormat="0" applyFont="0" applyAlignment="0" applyProtection="0">
      <alignment vertical="center"/>
    </xf>
    <xf numFmtId="177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32" fillId="0" borderId="0" applyNumberFormat="0" applyFill="0" applyBorder="0" applyAlignment="0" applyProtection="0">
      <alignment vertical="top"/>
      <protection locked="0"/>
    </xf>
    <xf numFmtId="179" fontId="90" fillId="0" borderId="0"/>
    <xf numFmtId="177" fontId="91" fillId="0" borderId="0"/>
    <xf numFmtId="177" fontId="0" fillId="0" borderId="0"/>
    <xf numFmtId="0" fontId="0" fillId="0" borderId="0" applyNumberFormat="0" applyFont="0" applyFill="0" applyBorder="0" applyAlignment="0" applyProtection="0"/>
    <xf numFmtId="179" fontId="58" fillId="9" borderId="0" applyNumberFormat="0" applyBorder="0" applyAlignment="0" applyProtection="0">
      <alignment vertical="center"/>
    </xf>
    <xf numFmtId="180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0" fillId="0" borderId="0"/>
    <xf numFmtId="179" fontId="90" fillId="0" borderId="0"/>
    <xf numFmtId="0" fontId="0" fillId="0" borderId="0" applyNumberFormat="0" applyFont="0" applyFill="0" applyBorder="0" applyAlignment="0" applyProtection="0"/>
    <xf numFmtId="179" fontId="58" fillId="26" borderId="0" applyNumberFormat="0" applyBorder="0" applyAlignment="0" applyProtection="0">
      <alignment vertical="center"/>
    </xf>
    <xf numFmtId="180" fontId="90" fillId="0" borderId="0"/>
    <xf numFmtId="179" fontId="90" fillId="0" borderId="0"/>
    <xf numFmtId="180" fontId="90" fillId="0" borderId="0"/>
    <xf numFmtId="177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180" fontId="90" fillId="0" borderId="0"/>
    <xf numFmtId="177" fontId="94" fillId="25" borderId="0" applyNumberFormat="0" applyBorder="0" applyAlignment="0" applyProtection="0">
      <alignment vertical="center"/>
    </xf>
    <xf numFmtId="180" fontId="90" fillId="0" borderId="0"/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180" fontId="90" fillId="0" borderId="0"/>
    <xf numFmtId="177" fontId="0" fillId="0" borderId="0"/>
    <xf numFmtId="182" fontId="96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7" fillId="19" borderId="0" applyNumberFormat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0" fontId="128" fillId="20" borderId="51" applyNumberFormat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0" fillId="0" borderId="0"/>
    <xf numFmtId="180" fontId="90" fillId="0" borderId="0"/>
    <xf numFmtId="180" fontId="90" fillId="0" borderId="0"/>
    <xf numFmtId="179" fontId="0" fillId="0" borderId="0"/>
    <xf numFmtId="177" fontId="90" fillId="0" borderId="0"/>
    <xf numFmtId="177" fontId="90" fillId="0" borderId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79" fontId="90" fillId="0" borderId="0"/>
    <xf numFmtId="180" fontId="90" fillId="0" borderId="0"/>
    <xf numFmtId="180" fontId="0" fillId="0" borderId="0"/>
    <xf numFmtId="177" fontId="102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182" fontId="96" fillId="3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4" fillId="3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0" fillId="0" borderId="0"/>
    <xf numFmtId="180" fontId="0" fillId="0" borderId="0"/>
    <xf numFmtId="177" fontId="90" fillId="0" borderId="0"/>
    <xf numFmtId="0" fontId="0" fillId="0" borderId="0" applyNumberFormat="0" applyFont="0" applyFill="0" applyBorder="0" applyAlignment="0" applyProtection="0"/>
    <xf numFmtId="0" fontId="103" fillId="29" borderId="53" applyNumberFormat="0" applyAlignment="0" applyProtection="0">
      <alignment vertical="center"/>
    </xf>
    <xf numFmtId="179" fontId="152" fillId="24" borderId="0" applyNumberFormat="0" applyBorder="0" applyAlignment="0" applyProtection="0">
      <alignment vertical="center"/>
    </xf>
    <xf numFmtId="180" fontId="90" fillId="0" borderId="0"/>
    <xf numFmtId="0" fontId="0" fillId="0" borderId="0" applyNumberFormat="0" applyFont="0" applyFill="0" applyBorder="0" applyAlignment="0" applyProtection="0"/>
    <xf numFmtId="177" fontId="90" fillId="0" borderId="0"/>
    <xf numFmtId="180" fontId="0" fillId="0" borderId="0"/>
    <xf numFmtId="0" fontId="0" fillId="0" borderId="0" applyNumberFormat="0" applyFont="0" applyFill="0" applyBorder="0" applyAlignment="0" applyProtection="0"/>
    <xf numFmtId="182" fontId="96" fillId="10" borderId="0" applyNumberFormat="0" applyBorder="0" applyAlignment="0" applyProtection="0">
      <alignment vertical="center"/>
    </xf>
    <xf numFmtId="177" fontId="0" fillId="0" borderId="0"/>
    <xf numFmtId="180" fontId="94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133" fillId="3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0" fontId="58" fillId="23" borderId="0" applyNumberFormat="0" applyBorder="0" applyAlignment="0" applyProtection="0">
      <alignment vertical="center"/>
    </xf>
    <xf numFmtId="0" fontId="89" fillId="0" borderId="0">
      <alignment vertical="center"/>
    </xf>
    <xf numFmtId="0" fontId="0" fillId="0" borderId="0" applyNumberFormat="0" applyFont="0" applyFill="0" applyBorder="0" applyAlignment="0" applyProtection="0"/>
    <xf numFmtId="179" fontId="90" fillId="0" borderId="0"/>
    <xf numFmtId="0" fontId="89" fillId="0" borderId="0">
      <alignment vertical="center"/>
    </xf>
    <xf numFmtId="180" fontId="0" fillId="0" borderId="0"/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80" fontId="15" fillId="0" borderId="0"/>
    <xf numFmtId="179" fontId="0" fillId="0" borderId="0"/>
    <xf numFmtId="179" fontId="90" fillId="0" borderId="0"/>
    <xf numFmtId="180" fontId="97" fillId="23" borderId="0" applyNumberFormat="0" applyBorder="0" applyAlignment="0" applyProtection="0"/>
    <xf numFmtId="177" fontId="94" fillId="23" borderId="0" applyNumberFormat="0" applyBorder="0" applyAlignment="0" applyProtection="0">
      <alignment vertical="center"/>
    </xf>
    <xf numFmtId="179" fontId="102" fillId="20" borderId="0" applyNumberFormat="0" applyBorder="0" applyAlignment="0" applyProtection="0">
      <alignment vertical="center"/>
    </xf>
    <xf numFmtId="182" fontId="109" fillId="0" borderId="58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1" fillId="0" borderId="0"/>
    <xf numFmtId="177" fontId="90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79" fontId="94" fillId="19" borderId="0" applyNumberFormat="0" applyBorder="0" applyAlignment="0" applyProtection="0">
      <alignment vertical="center"/>
    </xf>
    <xf numFmtId="177" fontId="90" fillId="0" borderId="0"/>
    <xf numFmtId="0" fontId="0" fillId="0" borderId="0" applyNumberFormat="0" applyFont="0" applyFill="0" applyBorder="0" applyAlignment="0" applyProtection="0"/>
    <xf numFmtId="179" fontId="0" fillId="0" borderId="0"/>
    <xf numFmtId="177" fontId="102" fillId="23" borderId="0" applyNumberFormat="0" applyBorder="0" applyAlignment="0" applyProtection="0">
      <alignment vertical="center"/>
    </xf>
    <xf numFmtId="177" fontId="102" fillId="23" borderId="0" applyNumberFormat="0" applyBorder="0" applyAlignment="0" applyProtection="0">
      <alignment vertical="center"/>
    </xf>
    <xf numFmtId="177" fontId="0" fillId="0" borderId="0"/>
    <xf numFmtId="179" fontId="90" fillId="0" borderId="0"/>
    <xf numFmtId="177" fontId="0" fillId="0" borderId="0"/>
    <xf numFmtId="180" fontId="0" fillId="0" borderId="0"/>
    <xf numFmtId="177" fontId="90" fillId="0" borderId="0"/>
    <xf numFmtId="180" fontId="90" fillId="0" borderId="0"/>
    <xf numFmtId="0" fontId="0" fillId="0" borderId="0" applyNumberFormat="0" applyFont="0" applyFill="0" applyBorder="0" applyAlignment="0" applyProtection="0"/>
    <xf numFmtId="177" fontId="97" fillId="9" borderId="0" applyNumberFormat="0" applyBorder="0" applyAlignment="0" applyProtection="0"/>
    <xf numFmtId="177" fontId="0" fillId="0" borderId="0"/>
    <xf numFmtId="179" fontId="58" fillId="24" borderId="0" applyNumberFormat="0" applyBorder="0" applyAlignment="0" applyProtection="0">
      <alignment vertical="center"/>
    </xf>
    <xf numFmtId="180" fontId="58" fillId="22" borderId="0" applyNumberFormat="0" applyBorder="0" applyAlignment="0" applyProtection="0">
      <alignment vertical="center"/>
    </xf>
    <xf numFmtId="182" fontId="101" fillId="0" borderId="0" applyNumberFormat="0" applyFill="0" applyBorder="0" applyAlignment="0" applyProtection="0">
      <alignment vertical="top"/>
      <protection locked="0"/>
    </xf>
    <xf numFmtId="177" fontId="0" fillId="0" borderId="0"/>
    <xf numFmtId="179" fontId="90" fillId="0" borderId="0"/>
    <xf numFmtId="180" fontId="0" fillId="0" borderId="0"/>
    <xf numFmtId="177" fontId="90" fillId="0" borderId="0"/>
    <xf numFmtId="177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180" fontId="58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0" fillId="0" borderId="0"/>
    <xf numFmtId="177" fontId="97" fillId="19" borderId="0" applyNumberFormat="0" applyBorder="0" applyAlignment="0" applyProtection="0"/>
    <xf numFmtId="179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180" fontId="90" fillId="0" borderId="0"/>
    <xf numFmtId="182" fontId="121" fillId="20" borderId="51" applyNumberFormat="0" applyAlignment="0" applyProtection="0">
      <alignment vertical="center"/>
    </xf>
    <xf numFmtId="179" fontId="90" fillId="0" borderId="0"/>
    <xf numFmtId="0" fontId="93" fillId="0" borderId="0" applyNumberFormat="0" applyFill="0" applyBorder="0" applyAlignment="0" applyProtection="0">
      <alignment vertical="center"/>
    </xf>
    <xf numFmtId="0" fontId="121" fillId="20" borderId="51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0" fillId="0" borderId="0"/>
    <xf numFmtId="179" fontId="58" fillId="24" borderId="0" applyNumberFormat="0" applyBorder="0" applyAlignment="0" applyProtection="0">
      <alignment vertical="center"/>
    </xf>
    <xf numFmtId="185" fontId="127" fillId="0" borderId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179" fontId="90" fillId="0" borderId="0"/>
    <xf numFmtId="177" fontId="58" fillId="20" borderId="0" applyNumberFormat="0" applyBorder="0" applyAlignment="0" applyProtection="0">
      <alignment vertical="center"/>
    </xf>
    <xf numFmtId="180" fontId="0" fillId="0" borderId="0"/>
    <xf numFmtId="180" fontId="0" fillId="0" borderId="0"/>
    <xf numFmtId="179" fontId="94" fillId="25" borderId="0" applyNumberFormat="0" applyBorder="0" applyAlignment="0" applyProtection="0">
      <alignment vertical="center"/>
    </xf>
    <xf numFmtId="177" fontId="0" fillId="0" borderId="0"/>
    <xf numFmtId="177" fontId="0" fillId="0" borderId="0"/>
    <xf numFmtId="177" fontId="102" fillId="27" borderId="0" applyNumberFormat="0" applyBorder="0" applyAlignment="0" applyProtection="0">
      <alignment vertical="center"/>
    </xf>
    <xf numFmtId="180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0" fillId="0" borderId="0"/>
    <xf numFmtId="0" fontId="89" fillId="0" borderId="0" applyNumberFormat="0" applyFill="0" applyBorder="0" applyAlignment="0" applyProtection="0"/>
    <xf numFmtId="0" fontId="58" fillId="3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0" fillId="0" borderId="0"/>
    <xf numFmtId="180" fontId="0" fillId="0" borderId="0"/>
    <xf numFmtId="182" fontId="58" fillId="32" borderId="0" applyNumberFormat="0" applyBorder="0" applyAlignment="0" applyProtection="0">
      <alignment vertical="center"/>
    </xf>
    <xf numFmtId="177" fontId="90" fillId="0" borderId="0"/>
    <xf numFmtId="0" fontId="0" fillId="0" borderId="0" applyNumberFormat="0" applyFont="0" applyFill="0" applyBorder="0" applyAlignment="0" applyProtection="0"/>
    <xf numFmtId="180" fontId="90" fillId="0" borderId="0"/>
    <xf numFmtId="182" fontId="58" fillId="19" borderId="0" applyNumberFormat="0" applyBorder="0" applyAlignment="0" applyProtection="0">
      <alignment vertical="center"/>
    </xf>
    <xf numFmtId="18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179" fontId="58" fillId="23" borderId="0" applyNumberFormat="0" applyBorder="0" applyAlignment="0" applyProtection="0">
      <alignment vertical="center"/>
    </xf>
    <xf numFmtId="180" fontId="90" fillId="0" borderId="0"/>
    <xf numFmtId="180" fontId="0" fillId="0" borderId="0"/>
    <xf numFmtId="0" fontId="0" fillId="0" borderId="0" applyNumberFormat="0" applyFont="0" applyFill="0" applyBorder="0" applyAlignment="0" applyProtection="0"/>
    <xf numFmtId="180" fontId="58" fillId="27" borderId="0" applyNumberFormat="0" applyBorder="0" applyAlignment="0" applyProtection="0">
      <alignment vertical="center"/>
    </xf>
    <xf numFmtId="179" fontId="0" fillId="0" borderId="0"/>
    <xf numFmtId="0" fontId="0" fillId="0" borderId="0" applyNumberFormat="0" applyFont="0" applyFill="0" applyBorder="0" applyAlignment="0" applyProtection="0"/>
    <xf numFmtId="180" fontId="0" fillId="0" borderId="0"/>
    <xf numFmtId="180" fontId="136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0" fillId="0" borderId="0"/>
    <xf numFmtId="177" fontId="91" fillId="0" borderId="0"/>
    <xf numFmtId="177" fontId="90" fillId="0" borderId="0"/>
    <xf numFmtId="180" fontId="94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0" fillId="0" borderId="0"/>
    <xf numFmtId="179" fontId="0" fillId="0" borderId="0"/>
    <xf numFmtId="0" fontId="0" fillId="0" borderId="0" applyNumberFormat="0" applyFont="0" applyFill="0" applyBorder="0" applyAlignment="0" applyProtection="0"/>
    <xf numFmtId="180" fontId="58" fillId="27" borderId="0" applyNumberFormat="0" applyBorder="0" applyAlignment="0" applyProtection="0">
      <alignment vertical="center"/>
    </xf>
    <xf numFmtId="180" fontId="90" fillId="0" borderId="0"/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179" fontId="0" fillId="0" borderId="0"/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179" fontId="0" fillId="0" borderId="0"/>
    <xf numFmtId="180" fontId="0" fillId="0" borderId="0"/>
    <xf numFmtId="179" fontId="90" fillId="0" borderId="0"/>
    <xf numFmtId="179" fontId="0" fillId="0" borderId="0"/>
    <xf numFmtId="0" fontId="0" fillId="0" borderId="0" applyNumberFormat="0" applyFont="0" applyFill="0" applyBorder="0" applyAlignment="0" applyProtection="0"/>
    <xf numFmtId="180" fontId="90" fillId="0" borderId="0"/>
    <xf numFmtId="177" fontId="0" fillId="0" borderId="0"/>
    <xf numFmtId="182" fontId="58" fillId="17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90" fillId="0" borderId="0"/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179" fontId="90" fillId="0" borderId="0"/>
    <xf numFmtId="180" fontId="15" fillId="0" borderId="0"/>
    <xf numFmtId="0" fontId="0" fillId="0" borderId="0" applyNumberFormat="0" applyFont="0" applyFill="0" applyBorder="0" applyAlignment="0" applyProtection="0"/>
    <xf numFmtId="179" fontId="58" fillId="26" borderId="0" applyNumberFormat="0" applyBorder="0" applyAlignment="0" applyProtection="0">
      <alignment vertical="center"/>
    </xf>
    <xf numFmtId="179" fontId="90" fillId="0" borderId="0"/>
    <xf numFmtId="0" fontId="0" fillId="0" borderId="0" applyNumberFormat="0" applyFont="0" applyFill="0" applyBorder="0" applyAlignment="0" applyProtection="0"/>
    <xf numFmtId="0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0" fillId="0" borderId="0">
      <alignment vertical="center"/>
    </xf>
    <xf numFmtId="0" fontId="0" fillId="0" borderId="0" applyNumberFormat="0" applyFont="0" applyFill="0" applyBorder="0" applyAlignment="0" applyProtection="0"/>
    <xf numFmtId="179" fontId="15" fillId="0" borderId="0"/>
    <xf numFmtId="0" fontId="0" fillId="0" borderId="0" applyNumberFormat="0" applyFont="0" applyFill="0" applyBorder="0" applyAlignment="0" applyProtection="0"/>
    <xf numFmtId="179" fontId="0" fillId="0" borderId="0"/>
    <xf numFmtId="177" fontId="90" fillId="0" borderId="0"/>
    <xf numFmtId="177" fontId="15" fillId="0" borderId="0"/>
    <xf numFmtId="179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179" fontId="90" fillId="0" borderId="0"/>
    <xf numFmtId="180" fontId="90" fillId="0" borderId="0"/>
    <xf numFmtId="179" fontId="90" fillId="0" borderId="0"/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6" fillId="10" borderId="0" applyNumberFormat="0" applyBorder="0" applyAlignment="0" applyProtection="0">
      <alignment vertical="center"/>
    </xf>
    <xf numFmtId="179" fontId="0" fillId="0" borderId="0"/>
    <xf numFmtId="177" fontId="15" fillId="0" borderId="0"/>
    <xf numFmtId="0" fontId="93" fillId="0" borderId="0" applyNumberFormat="0" applyFill="0" applyBorder="0" applyAlignment="0" applyProtection="0">
      <alignment vertical="center"/>
    </xf>
    <xf numFmtId="180" fontId="97" fillId="24" borderId="0" applyNumberFormat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177" fontId="97" fillId="23" borderId="0" applyNumberFormat="0" applyBorder="0" applyAlignment="0" applyProtection="0"/>
    <xf numFmtId="180" fontId="90" fillId="0" borderId="0"/>
    <xf numFmtId="179" fontId="0" fillId="0" borderId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80" fontId="94" fillId="33" borderId="0" applyNumberFormat="0" applyBorder="0" applyAlignment="0" applyProtection="0">
      <alignment vertical="center"/>
    </xf>
    <xf numFmtId="179" fontId="0" fillId="0" borderId="0"/>
    <xf numFmtId="0" fontId="128" fillId="20" borderId="51" applyNumberFormat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180" fontId="58" fillId="19" borderId="0" applyNumberFormat="0" applyBorder="0" applyAlignment="0" applyProtection="0">
      <alignment vertical="center"/>
    </xf>
    <xf numFmtId="179" fontId="90" fillId="0" borderId="0"/>
    <xf numFmtId="0" fontId="0" fillId="0" borderId="0" applyNumberFormat="0" applyFont="0" applyFill="0" applyBorder="0" applyAlignment="0" applyProtection="0"/>
    <xf numFmtId="177" fontId="0" fillId="0" borderId="0"/>
    <xf numFmtId="182" fontId="104" fillId="0" borderId="54" applyNumberFormat="0" applyFill="0" applyAlignment="0" applyProtection="0">
      <alignment vertical="center"/>
    </xf>
    <xf numFmtId="0" fontId="96" fillId="34" borderId="0" applyNumberFormat="0" applyBorder="0" applyAlignment="0" applyProtection="0">
      <alignment vertical="center"/>
    </xf>
    <xf numFmtId="177" fontId="0" fillId="0" borderId="0"/>
    <xf numFmtId="177" fontId="0" fillId="0" borderId="0"/>
    <xf numFmtId="179" fontId="90" fillId="0" borderId="0"/>
    <xf numFmtId="180" fontId="90" fillId="0" borderId="0"/>
    <xf numFmtId="177" fontId="90" fillId="0" borderId="0"/>
    <xf numFmtId="179" fontId="90" fillId="0" borderId="0"/>
    <xf numFmtId="0" fontId="0" fillId="0" borderId="0" applyNumberFormat="0" applyFont="0" applyFill="0" applyBorder="0" applyAlignment="0" applyProtection="0"/>
    <xf numFmtId="180" fontId="90" fillId="0" borderId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79" fontId="90" fillId="0" borderId="0"/>
    <xf numFmtId="177" fontId="0" fillId="0" borderId="0"/>
    <xf numFmtId="177" fontId="90" fillId="0" borderId="0"/>
    <xf numFmtId="0" fontId="0" fillId="0" borderId="0" applyNumberFormat="0" applyFont="0" applyFill="0" applyBorder="0" applyAlignment="0" applyProtection="0"/>
    <xf numFmtId="180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0" fillId="0" borderId="0"/>
    <xf numFmtId="177" fontId="58" fillId="9" borderId="0" applyNumberFormat="0" applyBorder="0" applyAlignment="0" applyProtection="0">
      <alignment vertical="center"/>
    </xf>
    <xf numFmtId="180" fontId="90" fillId="0" borderId="0"/>
    <xf numFmtId="179" fontId="90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177" fontId="0" fillId="0" borderId="0"/>
    <xf numFmtId="180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180" fontId="58" fillId="9" borderId="0" applyNumberFormat="0" applyBorder="0" applyAlignment="0" applyProtection="0">
      <alignment vertical="center"/>
    </xf>
    <xf numFmtId="180" fontId="90" fillId="0" borderId="0"/>
    <xf numFmtId="180" fontId="102" fillId="27" borderId="0" applyNumberFormat="0" applyBorder="0" applyAlignment="0" applyProtection="0">
      <alignment vertical="center"/>
    </xf>
    <xf numFmtId="180" fontId="90" fillId="0" borderId="0"/>
    <xf numFmtId="179" fontId="15" fillId="0" borderId="0">
      <alignment vertical="center"/>
    </xf>
    <xf numFmtId="180" fontId="58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0" fillId="0" borderId="0"/>
    <xf numFmtId="179" fontId="102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0" fillId="0" borderId="0"/>
    <xf numFmtId="179" fontId="58" fillId="20" borderId="0" applyNumberFormat="0" applyBorder="0" applyAlignment="0" applyProtection="0">
      <alignment vertical="center"/>
    </xf>
    <xf numFmtId="179" fontId="126" fillId="25" borderId="56" applyNumberFormat="0" applyAlignment="0" applyProtection="0">
      <alignment vertical="center"/>
    </xf>
    <xf numFmtId="179" fontId="15" fillId="0" borderId="0"/>
    <xf numFmtId="180" fontId="94" fillId="25" borderId="0" applyNumberFormat="0" applyBorder="0" applyAlignment="0" applyProtection="0">
      <alignment vertical="center"/>
    </xf>
    <xf numFmtId="177" fontId="90" fillId="0" borderId="0"/>
    <xf numFmtId="177" fontId="102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177" fontId="58" fillId="20" borderId="0" applyNumberFormat="0" applyBorder="0" applyAlignment="0" applyProtection="0">
      <alignment vertical="center"/>
    </xf>
    <xf numFmtId="179" fontId="126" fillId="25" borderId="56" applyNumberFormat="0" applyAlignment="0" applyProtection="0">
      <alignment vertical="center"/>
    </xf>
    <xf numFmtId="180" fontId="90" fillId="0" borderId="0"/>
    <xf numFmtId="0" fontId="137" fillId="0" borderId="60" applyNumberFormat="0" applyFill="0" applyAlignment="0" applyProtection="0">
      <alignment vertical="center"/>
    </xf>
    <xf numFmtId="180" fontId="90" fillId="0" borderId="0"/>
    <xf numFmtId="179" fontId="90" fillId="0" borderId="0"/>
    <xf numFmtId="179" fontId="90" fillId="0" borderId="0"/>
    <xf numFmtId="179" fontId="90" fillId="0" borderId="0"/>
    <xf numFmtId="179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0" fontId="58" fillId="26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0" fontId="118" fillId="0" borderId="59" applyNumberFormat="0" applyFill="0" applyAlignment="0" applyProtection="0"/>
    <xf numFmtId="0" fontId="0" fillId="0" borderId="0" applyNumberFormat="0" applyFont="0" applyFill="0" applyBorder="0" applyAlignment="0" applyProtection="0"/>
    <xf numFmtId="177" fontId="90" fillId="0" borderId="0"/>
    <xf numFmtId="179" fontId="90" fillId="0" borderId="0"/>
    <xf numFmtId="179" fontId="90" fillId="0" borderId="0"/>
    <xf numFmtId="0" fontId="58" fillId="26" borderId="0" applyNumberFormat="0" applyBorder="0" applyAlignment="0" applyProtection="0">
      <alignment vertical="center"/>
    </xf>
    <xf numFmtId="0" fontId="104" fillId="0" borderId="54" applyNumberFormat="0" applyFill="0" applyAlignment="0" applyProtection="0">
      <alignment vertical="center"/>
    </xf>
    <xf numFmtId="177" fontId="90" fillId="0" borderId="0"/>
    <xf numFmtId="182" fontId="96" fillId="21" borderId="0" applyNumberFormat="0" applyBorder="0" applyAlignment="0" applyProtection="0">
      <alignment vertical="center"/>
    </xf>
    <xf numFmtId="177" fontId="90" fillId="0" borderId="0"/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180" fontId="0" fillId="0" borderId="0"/>
    <xf numFmtId="179" fontId="0" fillId="0" borderId="0"/>
    <xf numFmtId="0" fontId="0" fillId="0" borderId="0" applyNumberFormat="0" applyFont="0" applyFill="0" applyBorder="0" applyAlignment="0" applyProtection="0"/>
    <xf numFmtId="179" fontId="90" fillId="0" borderId="0"/>
    <xf numFmtId="0" fontId="96" fillId="22" borderId="0" applyNumberFormat="0" applyBorder="0" applyAlignment="0" applyProtection="0">
      <alignment vertical="center"/>
    </xf>
    <xf numFmtId="180" fontId="102" fillId="20" borderId="0" applyNumberFormat="0" applyBorder="0" applyAlignment="0" applyProtection="0">
      <alignment vertical="center"/>
    </xf>
    <xf numFmtId="177" fontId="94" fillId="25" borderId="0" applyNumberFormat="0" applyBorder="0" applyAlignment="0" applyProtection="0">
      <alignment vertical="center"/>
    </xf>
    <xf numFmtId="177" fontId="90" fillId="0" borderId="0"/>
    <xf numFmtId="180" fontId="0" fillId="0" borderId="0"/>
    <xf numFmtId="180" fontId="0" fillId="0" borderId="0"/>
    <xf numFmtId="0" fontId="0" fillId="0" borderId="0" applyNumberFormat="0" applyFont="0" applyFill="0" applyBorder="0" applyAlignment="0" applyProtection="0"/>
    <xf numFmtId="179" fontId="0" fillId="0" borderId="0"/>
    <xf numFmtId="180" fontId="58" fillId="27" borderId="0" applyNumberFormat="0" applyBorder="0" applyAlignment="0" applyProtection="0">
      <alignment vertical="center"/>
    </xf>
    <xf numFmtId="0" fontId="96" fillId="10" borderId="0" applyNumberFormat="0" applyBorder="0" applyAlignment="0" applyProtection="0">
      <alignment vertical="center"/>
    </xf>
    <xf numFmtId="177" fontId="90" fillId="0" borderId="0"/>
    <xf numFmtId="177" fontId="0" fillId="0" borderId="0"/>
    <xf numFmtId="0" fontId="0" fillId="0" borderId="0" applyNumberFormat="0" applyFont="0" applyFill="0" applyBorder="0" applyAlignment="0" applyProtection="0"/>
    <xf numFmtId="180" fontId="90" fillId="0" borderId="0"/>
    <xf numFmtId="179" fontId="90" fillId="0" borderId="0"/>
    <xf numFmtId="180" fontId="90" fillId="0" borderId="0"/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0" fontId="3" fillId="0" borderId="0"/>
    <xf numFmtId="0" fontId="0" fillId="0" borderId="0" applyNumberFormat="0" applyFont="0" applyFill="0" applyBorder="0" applyAlignment="0" applyProtection="0"/>
    <xf numFmtId="180" fontId="90" fillId="0" borderId="0"/>
    <xf numFmtId="177" fontId="94" fillId="3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0" fillId="0" borderId="0"/>
    <xf numFmtId="177" fontId="90" fillId="0" borderId="0"/>
    <xf numFmtId="0" fontId="0" fillId="0" borderId="0" applyNumberFormat="0" applyFont="0" applyFill="0" applyBorder="0" applyAlignment="0" applyProtection="0"/>
    <xf numFmtId="179" fontId="15" fillId="0" borderId="0"/>
    <xf numFmtId="177" fontId="0" fillId="0" borderId="0"/>
    <xf numFmtId="177" fontId="0" fillId="0" borderId="0"/>
    <xf numFmtId="182" fontId="101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0" fillId="0" borderId="0"/>
    <xf numFmtId="177" fontId="90" fillId="0" borderId="0"/>
    <xf numFmtId="182" fontId="0" fillId="0" borderId="0">
      <alignment vertical="center"/>
    </xf>
    <xf numFmtId="180" fontId="90" fillId="0" borderId="0"/>
    <xf numFmtId="177" fontId="91" fillId="0" borderId="0"/>
    <xf numFmtId="0" fontId="0" fillId="0" borderId="0" applyNumberFormat="0" applyFont="0" applyFill="0" applyBorder="0" applyAlignment="0" applyProtection="0"/>
    <xf numFmtId="182" fontId="58" fillId="32" borderId="0" applyNumberFormat="0" applyBorder="0" applyAlignment="0" applyProtection="0">
      <alignment vertical="center"/>
    </xf>
    <xf numFmtId="179" fontId="90" fillId="0" borderId="0"/>
    <xf numFmtId="0" fontId="0" fillId="0" borderId="0" applyNumberFormat="0" applyFont="0" applyFill="0" applyBorder="0" applyAlignment="0" applyProtection="0"/>
    <xf numFmtId="177" fontId="133" fillId="26" borderId="0" applyNumberFormat="0" applyBorder="0" applyAlignment="0" applyProtection="0">
      <alignment vertical="center"/>
    </xf>
    <xf numFmtId="180" fontId="90" fillId="0" borderId="0"/>
    <xf numFmtId="177" fontId="0" fillId="0" borderId="0"/>
    <xf numFmtId="177" fontId="58" fillId="23" borderId="0" applyNumberFormat="0" applyBorder="0" applyAlignment="0" applyProtection="0">
      <alignment vertical="center"/>
    </xf>
    <xf numFmtId="0" fontId="63" fillId="0" borderId="0"/>
    <xf numFmtId="0" fontId="0" fillId="0" borderId="0" applyNumberFormat="0" applyFont="0" applyFill="0" applyBorder="0" applyAlignment="0" applyProtection="0"/>
    <xf numFmtId="179" fontId="90" fillId="0" borderId="0"/>
    <xf numFmtId="180" fontId="90" fillId="0" borderId="0"/>
    <xf numFmtId="0" fontId="15" fillId="0" borderId="0"/>
    <xf numFmtId="177" fontId="90" fillId="0" borderId="0"/>
    <xf numFmtId="180" fontId="94" fillId="19" borderId="0" applyNumberFormat="0" applyBorder="0" applyAlignment="0" applyProtection="0">
      <alignment vertical="center"/>
    </xf>
    <xf numFmtId="177" fontId="90" fillId="0" borderId="0"/>
    <xf numFmtId="179" fontId="58" fillId="27" borderId="0" applyNumberFormat="0" applyBorder="0" applyAlignment="0" applyProtection="0">
      <alignment vertical="center"/>
    </xf>
    <xf numFmtId="180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10" fillId="24" borderId="0" applyNumberFormat="0" applyBorder="0" applyAlignment="0" applyProtection="0">
      <alignment vertical="center"/>
    </xf>
    <xf numFmtId="182" fontId="96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102" fillId="20" borderId="0" applyNumberFormat="0" applyBorder="0" applyAlignment="0" applyProtection="0">
      <alignment vertical="center"/>
    </xf>
    <xf numFmtId="177" fontId="58" fillId="26" borderId="0" applyNumberFormat="0" applyBorder="0" applyAlignment="0" applyProtection="0">
      <alignment vertical="center"/>
    </xf>
    <xf numFmtId="179" fontId="90" fillId="0" borderId="0"/>
    <xf numFmtId="0" fontId="115" fillId="0" borderId="0"/>
    <xf numFmtId="0" fontId="110" fillId="24" borderId="0" applyNumberFormat="0" applyBorder="0" applyAlignment="0" applyProtection="0">
      <alignment vertical="center"/>
    </xf>
    <xf numFmtId="180" fontId="94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102" fillId="20" borderId="0" applyNumberFormat="0" applyBorder="0" applyAlignment="0" applyProtection="0">
      <alignment vertical="center"/>
    </xf>
    <xf numFmtId="179" fontId="90" fillId="0" borderId="0"/>
    <xf numFmtId="177" fontId="90" fillId="0" borderId="0"/>
    <xf numFmtId="0" fontId="0" fillId="0" borderId="0" applyNumberFormat="0" applyFont="0" applyFill="0" applyBorder="0" applyAlignment="0" applyProtection="0"/>
    <xf numFmtId="179" fontId="94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102" fillId="20" borderId="0" applyNumberFormat="0" applyBorder="0" applyAlignment="0" applyProtection="0">
      <alignment vertical="center"/>
    </xf>
    <xf numFmtId="180" fontId="0" fillId="0" borderId="0"/>
    <xf numFmtId="179" fontId="97" fillId="33" borderId="0" applyNumberFormat="0" applyBorder="0" applyAlignment="0" applyProtection="0"/>
    <xf numFmtId="180" fontId="90" fillId="0" borderId="0"/>
    <xf numFmtId="182" fontId="58" fillId="9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182" fontId="0" fillId="0" borderId="0"/>
    <xf numFmtId="0" fontId="58" fillId="20" borderId="0" applyNumberFormat="0" applyBorder="0" applyAlignment="0" applyProtection="0">
      <alignment vertical="center"/>
    </xf>
    <xf numFmtId="179" fontId="0" fillId="0" borderId="0"/>
    <xf numFmtId="182" fontId="96" fillId="28" borderId="0" applyNumberFormat="0" applyBorder="0" applyAlignment="0" applyProtection="0">
      <alignment vertical="center"/>
    </xf>
    <xf numFmtId="179" fontId="90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82" fontId="0" fillId="0" borderId="0"/>
    <xf numFmtId="0" fontId="58" fillId="20" borderId="0" applyNumberFormat="0" applyBorder="0" applyAlignment="0" applyProtection="0">
      <alignment vertical="center"/>
    </xf>
    <xf numFmtId="177" fontId="0" fillId="0" borderId="0"/>
    <xf numFmtId="177" fontId="90" fillId="0" borderId="0"/>
    <xf numFmtId="0" fontId="0" fillId="0" borderId="0" applyNumberFormat="0" applyFont="0" applyFill="0" applyBorder="0" applyAlignment="0" applyProtection="0"/>
    <xf numFmtId="177" fontId="0" fillId="0" borderId="0"/>
    <xf numFmtId="177" fontId="0" fillId="0" borderId="0"/>
    <xf numFmtId="179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0" fillId="0" borderId="0"/>
    <xf numFmtId="179" fontId="135" fillId="30" borderId="55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0" fillId="0" borderId="0"/>
    <xf numFmtId="179" fontId="90" fillId="0" borderId="0"/>
    <xf numFmtId="0" fontId="96" fillId="37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79" fontId="58" fillId="22" borderId="0" applyNumberFormat="0" applyBorder="0" applyAlignment="0" applyProtection="0">
      <alignment vertical="center"/>
    </xf>
    <xf numFmtId="180" fontId="90" fillId="0" borderId="0"/>
    <xf numFmtId="179" fontId="135" fillId="30" borderId="55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0" fillId="0" borderId="0"/>
    <xf numFmtId="179" fontId="90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77" fontId="58" fillId="22" borderId="0" applyNumberFormat="0" applyBorder="0" applyAlignment="0" applyProtection="0">
      <alignment vertical="center"/>
    </xf>
    <xf numFmtId="180" fontId="90" fillId="0" borderId="0"/>
    <xf numFmtId="179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79" fontId="58" fillId="26" borderId="0" applyNumberFormat="0" applyBorder="0" applyAlignment="0" applyProtection="0">
      <alignment vertical="center"/>
    </xf>
    <xf numFmtId="180" fontId="100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77" fontId="90" fillId="0" borderId="0"/>
    <xf numFmtId="179" fontId="0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79" fontId="58" fillId="26" borderId="0" applyNumberFormat="0" applyBorder="0" applyAlignment="0" applyProtection="0">
      <alignment vertical="center"/>
    </xf>
    <xf numFmtId="179" fontId="100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177" fontId="0" fillId="0" borderId="0"/>
    <xf numFmtId="179" fontId="90" fillId="0" borderId="0"/>
    <xf numFmtId="180" fontId="97" fillId="26" borderId="0" applyNumberFormat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01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179" fontId="97" fillId="20" borderId="0" applyNumberFormat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58" fillId="27" borderId="0" applyNumberFormat="0" applyBorder="0" applyAlignment="0" applyProtection="0">
      <alignment vertical="center"/>
    </xf>
    <xf numFmtId="177" fontId="90" fillId="0" borderId="0"/>
    <xf numFmtId="180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177" fontId="58" fillId="20" borderId="0" applyNumberFormat="0" applyBorder="0" applyAlignment="0" applyProtection="0">
      <alignment vertical="center"/>
    </xf>
    <xf numFmtId="0" fontId="150" fillId="50" borderId="0" applyNumberFormat="0" applyBorder="0" applyAlignment="0" applyProtection="0">
      <alignment vertical="center"/>
    </xf>
    <xf numFmtId="179" fontId="90" fillId="0" borderId="0"/>
    <xf numFmtId="0" fontId="3" fillId="51" borderId="0" applyNumberFormat="0" applyBorder="0" applyAlignment="0" applyProtection="0">
      <alignment vertical="center"/>
    </xf>
    <xf numFmtId="177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96" fillId="10" borderId="0" applyNumberFormat="0" applyBorder="0" applyAlignment="0" applyProtection="0">
      <alignment vertical="center"/>
    </xf>
    <xf numFmtId="179" fontId="90" fillId="0" borderId="0"/>
    <xf numFmtId="179" fontId="0" fillId="0" borderId="0"/>
    <xf numFmtId="182" fontId="96" fillId="10" borderId="0" applyNumberFormat="0" applyBorder="0" applyAlignment="0" applyProtection="0">
      <alignment vertical="center"/>
    </xf>
    <xf numFmtId="177" fontId="90" fillId="0" borderId="0"/>
    <xf numFmtId="0" fontId="0" fillId="0" borderId="0" applyNumberFormat="0" applyFont="0" applyFill="0" applyBorder="0" applyAlignment="0" applyProtection="0"/>
    <xf numFmtId="180" fontId="90" fillId="0" borderId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80" fontId="94" fillId="25" borderId="0" applyNumberFormat="0" applyBorder="0" applyAlignment="0" applyProtection="0">
      <alignment vertical="center"/>
    </xf>
    <xf numFmtId="179" fontId="90" fillId="0" borderId="0"/>
    <xf numFmtId="0" fontId="0" fillId="0" borderId="0" applyNumberFormat="0" applyFont="0" applyFill="0" applyBorder="0" applyAlignment="0" applyProtection="0"/>
    <xf numFmtId="180" fontId="0" fillId="0" borderId="0"/>
    <xf numFmtId="180" fontId="94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80" fontId="90" fillId="0" borderId="0"/>
    <xf numFmtId="180" fontId="94" fillId="25" borderId="0" applyNumberFormat="0" applyBorder="0" applyAlignment="0" applyProtection="0">
      <alignment vertical="center"/>
    </xf>
    <xf numFmtId="177" fontId="90" fillId="0" borderId="0"/>
    <xf numFmtId="0" fontId="0" fillId="0" borderId="0" applyNumberFormat="0" applyFont="0" applyFill="0" applyBorder="0" applyAlignment="0" applyProtection="0"/>
    <xf numFmtId="179" fontId="0" fillId="0" borderId="0"/>
    <xf numFmtId="182" fontId="96" fillId="22" borderId="0" applyNumberFormat="0" applyBorder="0" applyAlignment="0" applyProtection="0">
      <alignment vertical="center"/>
    </xf>
    <xf numFmtId="180" fontId="94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0" fillId="0" borderId="0"/>
    <xf numFmtId="180" fontId="90" fillId="0" borderId="0"/>
    <xf numFmtId="177" fontId="94" fillId="19" borderId="0" applyNumberFormat="0" applyBorder="0" applyAlignment="0" applyProtection="0">
      <alignment vertical="center"/>
    </xf>
    <xf numFmtId="180" fontId="58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0" fillId="0" borderId="0"/>
    <xf numFmtId="179" fontId="109" fillId="0" borderId="58" applyNumberFormat="0" applyFill="0" applyAlignment="0" applyProtection="0">
      <alignment vertical="center"/>
    </xf>
    <xf numFmtId="177" fontId="58" fillId="19" borderId="0" applyNumberFormat="0" applyBorder="0" applyAlignment="0" applyProtection="0">
      <alignment vertical="center"/>
    </xf>
    <xf numFmtId="179" fontId="58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55" fillId="0" borderId="64" applyNumberFormat="0" applyFill="0" applyAlignment="0" applyProtection="0"/>
    <xf numFmtId="177" fontId="0" fillId="0" borderId="0"/>
    <xf numFmtId="182" fontId="0" fillId="0" borderId="0"/>
    <xf numFmtId="0" fontId="0" fillId="0" borderId="0" applyNumberFormat="0" applyFont="0" applyFill="0" applyBorder="0" applyAlignment="0" applyProtection="0"/>
    <xf numFmtId="180" fontId="0" fillId="0" borderId="0"/>
    <xf numFmtId="180" fontId="0" fillId="0" borderId="0"/>
    <xf numFmtId="177" fontId="90" fillId="0" borderId="0"/>
    <xf numFmtId="0" fontId="0" fillId="0" borderId="0" applyNumberFormat="0" applyFont="0" applyFill="0" applyBorder="0" applyAlignment="0" applyProtection="0"/>
    <xf numFmtId="0" fontId="156" fillId="0" borderId="0" applyNumberFormat="0" applyProtection="0">
      <alignment horizontal="left"/>
    </xf>
    <xf numFmtId="177" fontId="58" fillId="22" borderId="0" applyNumberFormat="0" applyBorder="0" applyAlignment="0" applyProtection="0">
      <alignment vertical="center"/>
    </xf>
    <xf numFmtId="179" fontId="0" fillId="0" borderId="0"/>
    <xf numFmtId="179" fontId="90" fillId="0" borderId="0"/>
    <xf numFmtId="18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58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182" fontId="96" fillId="34" borderId="0" applyNumberFormat="0" applyBorder="0" applyAlignment="0" applyProtection="0">
      <alignment vertical="center"/>
    </xf>
    <xf numFmtId="180" fontId="90" fillId="0" borderId="0"/>
    <xf numFmtId="182" fontId="19" fillId="0" borderId="0"/>
    <xf numFmtId="179" fontId="0" fillId="0" borderId="0"/>
    <xf numFmtId="0" fontId="0" fillId="0" borderId="0" applyNumberFormat="0" applyFont="0" applyFill="0" applyBorder="0" applyAlignment="0" applyProtection="0"/>
    <xf numFmtId="180" fontId="0" fillId="0" borderId="0"/>
    <xf numFmtId="182" fontId="108" fillId="0" borderId="57" applyNumberFormat="0" applyFill="0" applyAlignment="0" applyProtection="0">
      <alignment vertical="center"/>
    </xf>
    <xf numFmtId="182" fontId="96" fillId="34" borderId="0" applyNumberFormat="0" applyBorder="0" applyAlignment="0" applyProtection="0">
      <alignment vertical="center"/>
    </xf>
    <xf numFmtId="179" fontId="90" fillId="0" borderId="0"/>
    <xf numFmtId="0" fontId="0" fillId="0" borderId="0" applyNumberFormat="0" applyFont="0" applyFill="0" applyBorder="0" applyAlignment="0" applyProtection="0"/>
    <xf numFmtId="180" fontId="91" fillId="0" borderId="0"/>
    <xf numFmtId="0" fontId="0" fillId="0" borderId="0" applyNumberFormat="0" applyFont="0" applyFill="0" applyBorder="0" applyAlignment="0" applyProtection="0"/>
    <xf numFmtId="0" fontId="19" fillId="0" borderId="0"/>
    <xf numFmtId="177" fontId="0" fillId="0" borderId="0"/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177" fontId="90" fillId="0" borderId="0"/>
    <xf numFmtId="180" fontId="90" fillId="0" borderId="0"/>
    <xf numFmtId="0" fontId="0" fillId="0" borderId="0" applyNumberFormat="0" applyFont="0" applyFill="0" applyBorder="0" applyAlignment="0" applyProtection="0"/>
    <xf numFmtId="179" fontId="90" fillId="0" borderId="0"/>
    <xf numFmtId="180" fontId="58" fillId="27" borderId="0" applyNumberFormat="0" applyBorder="0" applyAlignment="0" applyProtection="0">
      <alignment vertical="center"/>
    </xf>
    <xf numFmtId="180" fontId="90" fillId="0" borderId="0"/>
    <xf numFmtId="0" fontId="0" fillId="0" borderId="0" applyNumberFormat="0" applyFont="0" applyFill="0" applyBorder="0" applyAlignment="0" applyProtection="0"/>
    <xf numFmtId="182" fontId="96" fillId="37" borderId="0" applyNumberFormat="0" applyBorder="0" applyAlignment="0" applyProtection="0">
      <alignment vertical="center"/>
    </xf>
    <xf numFmtId="180" fontId="0" fillId="0" borderId="0"/>
    <xf numFmtId="180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182" fontId="0" fillId="0" borderId="0"/>
    <xf numFmtId="0" fontId="0" fillId="0" borderId="0" applyNumberFormat="0" applyFont="0" applyFill="0" applyBorder="0" applyAlignment="0" applyProtection="0"/>
    <xf numFmtId="177" fontId="100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80" fontId="0" fillId="0" borderId="0"/>
    <xf numFmtId="0" fontId="89" fillId="0" borderId="0" applyNumberFormat="0" applyFill="0" applyBorder="0" applyAlignment="0" applyProtection="0"/>
    <xf numFmtId="182" fontId="96" fillId="37" borderId="0" applyNumberFormat="0" applyBorder="0" applyAlignment="0" applyProtection="0">
      <alignment vertical="center"/>
    </xf>
    <xf numFmtId="179" fontId="0" fillId="0" borderId="0"/>
    <xf numFmtId="179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0" fillId="0" borderId="0"/>
    <xf numFmtId="179" fontId="15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179" fontId="0" fillId="0" borderId="0"/>
    <xf numFmtId="177" fontId="91" fillId="0" borderId="0"/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177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105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179" fontId="0" fillId="0" borderId="0"/>
    <xf numFmtId="180" fontId="90" fillId="0" borderId="0"/>
    <xf numFmtId="179" fontId="90" fillId="0" borderId="0"/>
    <xf numFmtId="177" fontId="90" fillId="0" borderId="0"/>
    <xf numFmtId="177" fontId="90" fillId="0" borderId="0"/>
    <xf numFmtId="179" fontId="91" fillId="0" borderId="0"/>
    <xf numFmtId="180" fontId="90" fillId="0" borderId="0"/>
    <xf numFmtId="177" fontId="0" fillId="0" borderId="0"/>
    <xf numFmtId="179" fontId="90" fillId="0" borderId="0"/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0" fillId="0" borderId="0"/>
    <xf numFmtId="180" fontId="90" fillId="0" borderId="0"/>
    <xf numFmtId="0" fontId="0" fillId="0" borderId="0" applyNumberFormat="0" applyFont="0" applyFill="0" applyBorder="0" applyAlignment="0" applyProtection="0"/>
    <xf numFmtId="0" fontId="58" fillId="30" borderId="55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58" fillId="20" borderId="0" applyNumberFormat="0" applyBorder="0" applyAlignment="0" applyProtection="0">
      <alignment vertical="center"/>
    </xf>
    <xf numFmtId="179" fontId="0" fillId="0" borderId="0"/>
    <xf numFmtId="180" fontId="91" fillId="0" borderId="0"/>
    <xf numFmtId="41" fontId="0" fillId="0" borderId="0" applyFont="0" applyFill="0" applyBorder="0" applyAlignment="0" applyProtection="0">
      <alignment vertical="center"/>
    </xf>
    <xf numFmtId="177" fontId="0" fillId="0" borderId="0"/>
    <xf numFmtId="182" fontId="92" fillId="0" borderId="49" applyNumberFormat="0" applyFill="0" applyAlignment="0" applyProtection="0">
      <alignment vertical="center"/>
    </xf>
    <xf numFmtId="179" fontId="0" fillId="0" borderId="0"/>
    <xf numFmtId="177" fontId="90" fillId="0" borderId="0"/>
    <xf numFmtId="180" fontId="90" fillId="0" borderId="0"/>
    <xf numFmtId="0" fontId="0" fillId="0" borderId="0" applyNumberFormat="0" applyFont="0" applyFill="0" applyBorder="0" applyAlignment="0" applyProtection="0"/>
    <xf numFmtId="182" fontId="115" fillId="0" borderId="0"/>
    <xf numFmtId="182" fontId="110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102" fillId="20" borderId="0" applyNumberFormat="0" applyBorder="0" applyAlignment="0" applyProtection="0">
      <alignment vertical="center"/>
    </xf>
    <xf numFmtId="180" fontId="0" fillId="0" borderId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177" fontId="0" fillId="0" borderId="0"/>
    <xf numFmtId="177" fontId="58" fillId="27" borderId="0" applyNumberFormat="0" applyBorder="0" applyAlignment="0" applyProtection="0">
      <alignment vertical="center"/>
    </xf>
    <xf numFmtId="179" fontId="15" fillId="0" borderId="0"/>
    <xf numFmtId="0" fontId="89" fillId="0" borderId="0" applyNumberFormat="0" applyFill="0" applyBorder="0" applyAlignment="0" applyProtection="0"/>
    <xf numFmtId="177" fontId="94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0" fillId="0" borderId="0"/>
    <xf numFmtId="0" fontId="58" fillId="23" borderId="0" applyNumberFormat="0" applyBorder="0" applyAlignment="0" applyProtection="0">
      <alignment vertical="center"/>
    </xf>
    <xf numFmtId="182" fontId="58" fillId="30" borderId="55" applyNumberFormat="0" applyFont="0" applyAlignment="0" applyProtection="0">
      <alignment vertical="center"/>
    </xf>
    <xf numFmtId="177" fontId="90" fillId="0" borderId="0"/>
    <xf numFmtId="0" fontId="0" fillId="0" borderId="0" applyNumberFormat="0" applyFont="0" applyFill="0" applyBorder="0" applyAlignment="0" applyProtection="0"/>
    <xf numFmtId="180" fontId="15" fillId="0" borderId="0"/>
    <xf numFmtId="177" fontId="102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179" fontId="90" fillId="0" borderId="0"/>
    <xf numFmtId="180" fontId="90" fillId="0" borderId="0"/>
    <xf numFmtId="0" fontId="0" fillId="0" borderId="0" applyNumberFormat="0" applyFont="0" applyFill="0" applyBorder="0" applyAlignment="0" applyProtection="0"/>
    <xf numFmtId="179" fontId="90" fillId="0" borderId="0"/>
    <xf numFmtId="182" fontId="96" fillId="28" borderId="0" applyNumberFormat="0" applyBorder="0" applyAlignment="0" applyProtection="0">
      <alignment vertical="center"/>
    </xf>
    <xf numFmtId="177" fontId="90" fillId="0" borderId="0"/>
    <xf numFmtId="179" fontId="0" fillId="0" borderId="0"/>
    <xf numFmtId="0" fontId="0" fillId="0" borderId="0" applyNumberFormat="0" applyFont="0" applyFill="0" applyBorder="0" applyAlignment="0" applyProtection="0"/>
    <xf numFmtId="177" fontId="15" fillId="0" borderId="0"/>
    <xf numFmtId="182" fontId="0" fillId="0" borderId="0"/>
    <xf numFmtId="179" fontId="58" fillId="9" borderId="0" applyNumberFormat="0" applyBorder="0" applyAlignment="0" applyProtection="0">
      <alignment vertical="center"/>
    </xf>
    <xf numFmtId="179" fontId="100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0" fillId="0" borderId="0"/>
    <xf numFmtId="179" fontId="58" fillId="32" borderId="0" applyNumberFormat="0" applyBorder="0" applyAlignment="0" applyProtection="0">
      <alignment vertical="center"/>
    </xf>
    <xf numFmtId="18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02" fillId="20" borderId="0" applyNumberFormat="0" applyBorder="0" applyAlignment="0" applyProtection="0">
      <alignment vertical="center"/>
    </xf>
    <xf numFmtId="180" fontId="90" fillId="0" borderId="0"/>
    <xf numFmtId="0" fontId="0" fillId="0" borderId="0" applyNumberFormat="0" applyFont="0" applyFill="0" applyBorder="0" applyAlignment="0" applyProtection="0"/>
    <xf numFmtId="179" fontId="90" fillId="0" borderId="0"/>
    <xf numFmtId="177" fontId="90" fillId="0" borderId="0"/>
    <xf numFmtId="177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177" fontId="90" fillId="0" borderId="0"/>
    <xf numFmtId="180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0" fillId="0" borderId="0"/>
    <xf numFmtId="182" fontId="0" fillId="0" borderId="0">
      <alignment vertical="center"/>
    </xf>
    <xf numFmtId="0" fontId="0" fillId="0" borderId="0" applyNumberFormat="0" applyFont="0" applyFill="0" applyBorder="0" applyAlignment="0" applyProtection="0"/>
    <xf numFmtId="179" fontId="100" fillId="24" borderId="0" applyNumberFormat="0" applyBorder="0" applyAlignment="0" applyProtection="0">
      <alignment vertical="center"/>
    </xf>
    <xf numFmtId="177" fontId="90" fillId="0" borderId="0"/>
    <xf numFmtId="180" fontId="90" fillId="0" borderId="0"/>
    <xf numFmtId="179" fontId="90" fillId="0" borderId="0"/>
    <xf numFmtId="180" fontId="90" fillId="0" borderId="0"/>
    <xf numFmtId="0" fontId="3" fillId="51" borderId="0" applyNumberFormat="0" applyBorder="0" applyAlignment="0" applyProtection="0">
      <alignment vertical="center"/>
    </xf>
    <xf numFmtId="180" fontId="90" fillId="0" borderId="0"/>
    <xf numFmtId="0" fontId="0" fillId="0" borderId="0"/>
    <xf numFmtId="180" fontId="90" fillId="0" borderId="0"/>
    <xf numFmtId="0" fontId="0" fillId="0" borderId="0" applyNumberFormat="0" applyFont="0" applyFill="0" applyBorder="0" applyAlignment="0" applyProtection="0"/>
    <xf numFmtId="179" fontId="90" fillId="0" borderId="0"/>
    <xf numFmtId="182" fontId="101" fillId="0" borderId="0" applyNumberFormat="0" applyFill="0" applyBorder="0" applyAlignment="0" applyProtection="0">
      <alignment vertical="top"/>
      <protection locked="0"/>
    </xf>
    <xf numFmtId="179" fontId="90" fillId="0" borderId="0"/>
    <xf numFmtId="0" fontId="0" fillId="0" borderId="0" applyNumberFormat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180" fontId="90" fillId="0" borderId="0"/>
    <xf numFmtId="0" fontId="0" fillId="0" borderId="0" applyNumberFormat="0" applyFont="0" applyFill="0" applyBorder="0" applyAlignment="0" applyProtection="0"/>
    <xf numFmtId="179" fontId="0" fillId="0" borderId="0"/>
    <xf numFmtId="180" fontId="90" fillId="0" borderId="0"/>
    <xf numFmtId="179" fontId="0" fillId="0" borderId="0"/>
    <xf numFmtId="179" fontId="90" fillId="0" borderId="0"/>
    <xf numFmtId="180" fontId="70" fillId="26" borderId="0" applyNumberFormat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177" fontId="90" fillId="0" borderId="0"/>
    <xf numFmtId="180" fontId="90" fillId="0" borderId="0"/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180" fontId="90" fillId="0" borderId="0"/>
    <xf numFmtId="179" fontId="0" fillId="0" borderId="0"/>
    <xf numFmtId="184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0" fillId="0" borderId="0"/>
    <xf numFmtId="0" fontId="105" fillId="17" borderId="0" applyNumberFormat="0" applyBorder="0" applyAlignment="0" applyProtection="0">
      <alignment vertical="center"/>
    </xf>
    <xf numFmtId="177" fontId="97" fillId="26" borderId="0" applyNumberFormat="0" applyBorder="0" applyAlignment="0" applyProtection="0"/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0" fontId="114" fillId="33" borderId="0" applyNumberFormat="0" applyBorder="0" applyAlignment="0" applyProtection="0">
      <alignment vertical="center"/>
    </xf>
    <xf numFmtId="177" fontId="90" fillId="0" borderId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82" fontId="0" fillId="0" borderId="0">
      <alignment vertical="center"/>
    </xf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182" fontId="58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180" fontId="94" fillId="20" borderId="0" applyNumberFormat="0" applyBorder="0" applyAlignment="0" applyProtection="0">
      <alignment vertical="center"/>
    </xf>
    <xf numFmtId="179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4" fillId="20" borderId="0" applyNumberFormat="0" applyBorder="0" applyAlignment="0" applyProtection="0">
      <alignment vertical="center"/>
    </xf>
    <xf numFmtId="177" fontId="90" fillId="0" borderId="0"/>
    <xf numFmtId="0" fontId="0" fillId="0" borderId="0" applyNumberFormat="0" applyFont="0" applyFill="0" applyBorder="0" applyAlignment="0" applyProtection="0"/>
    <xf numFmtId="180" fontId="0" fillId="0" borderId="0"/>
    <xf numFmtId="182" fontId="96" fillId="22" borderId="0" applyNumberFormat="0" applyBorder="0" applyAlignment="0" applyProtection="0">
      <alignment vertical="center"/>
    </xf>
    <xf numFmtId="177" fontId="94" fillId="20" borderId="0" applyNumberFormat="0" applyBorder="0" applyAlignment="0" applyProtection="0">
      <alignment vertical="center"/>
    </xf>
    <xf numFmtId="180" fontId="0" fillId="0" borderId="0"/>
    <xf numFmtId="180" fontId="0" fillId="0" borderId="0"/>
    <xf numFmtId="180" fontId="133" fillId="19" borderId="0" applyNumberFormat="0" applyBorder="0" applyAlignment="0" applyProtection="0">
      <alignment vertical="center"/>
    </xf>
    <xf numFmtId="180" fontId="90" fillId="0" borderId="0"/>
    <xf numFmtId="0" fontId="105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0" fillId="0" borderId="0"/>
    <xf numFmtId="177" fontId="58" fillId="26" borderId="0" applyNumberFormat="0" applyBorder="0" applyAlignment="0" applyProtection="0">
      <alignment vertical="center"/>
    </xf>
    <xf numFmtId="179" fontId="0" fillId="0" borderId="0"/>
    <xf numFmtId="179" fontId="0" fillId="0" borderId="0"/>
    <xf numFmtId="180" fontId="58" fillId="19" borderId="0" applyNumberFormat="0" applyBorder="0" applyAlignment="0" applyProtection="0">
      <alignment vertical="center"/>
    </xf>
    <xf numFmtId="182" fontId="105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0" fillId="0" borderId="0"/>
    <xf numFmtId="177" fontId="90" fillId="0" borderId="0"/>
    <xf numFmtId="177" fontId="0" fillId="0" borderId="0"/>
    <xf numFmtId="177" fontId="0" fillId="0" borderId="0"/>
    <xf numFmtId="180" fontId="58" fillId="19" borderId="0" applyNumberFormat="0" applyBorder="0" applyAlignment="0" applyProtection="0">
      <alignment vertical="center"/>
    </xf>
    <xf numFmtId="0" fontId="3" fillId="0" borderId="0"/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0" fontId="0" fillId="0" borderId="0" applyNumberFormat="0" applyFont="0" applyFill="0" applyBorder="0" applyAlignment="0" applyProtection="0"/>
    <xf numFmtId="179" fontId="90" fillId="0" borderId="0"/>
    <xf numFmtId="180" fontId="94" fillId="25" borderId="0" applyNumberFormat="0" applyBorder="0" applyAlignment="0" applyProtection="0">
      <alignment vertical="center"/>
    </xf>
    <xf numFmtId="0" fontId="89" fillId="0" borderId="0">
      <alignment vertical="center"/>
    </xf>
    <xf numFmtId="177" fontId="90" fillId="0" borderId="0"/>
    <xf numFmtId="180" fontId="94" fillId="25" borderId="0" applyNumberFormat="0" applyBorder="0" applyAlignment="0" applyProtection="0">
      <alignment vertical="center"/>
    </xf>
    <xf numFmtId="182" fontId="90" fillId="0" borderId="0"/>
    <xf numFmtId="180" fontId="90" fillId="0" borderId="0"/>
    <xf numFmtId="180" fontId="0" fillId="0" borderId="0"/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179" fontId="90" fillId="0" borderId="0"/>
    <xf numFmtId="177" fontId="58" fillId="27" borderId="0" applyNumberFormat="0" applyBorder="0" applyAlignment="0" applyProtection="0">
      <alignment vertical="center"/>
    </xf>
    <xf numFmtId="180" fontId="90" fillId="0" borderId="0"/>
    <xf numFmtId="0" fontId="58" fillId="9" borderId="0" applyNumberFormat="0" applyBorder="0" applyAlignment="0" applyProtection="0">
      <alignment vertical="center"/>
    </xf>
    <xf numFmtId="0" fontId="119" fillId="0" borderId="0" applyNumberFormat="0" applyFill="0" applyBorder="0" applyAlignment="0" applyProtection="0">
      <alignment vertical="center"/>
    </xf>
    <xf numFmtId="180" fontId="15" fillId="0" borderId="0"/>
    <xf numFmtId="180" fontId="90" fillId="0" borderId="0"/>
    <xf numFmtId="179" fontId="58" fillId="32" borderId="0" applyNumberFormat="0" applyBorder="0" applyAlignment="0" applyProtection="0">
      <alignment vertical="center"/>
    </xf>
    <xf numFmtId="179" fontId="90" fillId="0" borderId="0"/>
    <xf numFmtId="0" fontId="0" fillId="0" borderId="0" applyNumberFormat="0" applyFont="0" applyFill="0" applyBorder="0" applyAlignment="0" applyProtection="0"/>
    <xf numFmtId="177" fontId="91" fillId="0" borderId="0"/>
    <xf numFmtId="177" fontId="94" fillId="20" borderId="0" applyNumberFormat="0" applyBorder="0" applyAlignment="0" applyProtection="0">
      <alignment vertical="center"/>
    </xf>
    <xf numFmtId="0" fontId="89" fillId="0" borderId="52" applyNumberFormat="0" applyFill="0" applyAlignment="0" applyProtection="0"/>
    <xf numFmtId="182" fontId="58" fillId="30" borderId="55" applyNumberFormat="0" applyFont="0" applyAlignment="0" applyProtection="0">
      <alignment vertical="center"/>
    </xf>
    <xf numFmtId="180" fontId="15" fillId="0" borderId="0"/>
    <xf numFmtId="179" fontId="90" fillId="0" borderId="0"/>
    <xf numFmtId="179" fontId="135" fillId="30" borderId="55" applyNumberFormat="0" applyFont="0" applyAlignment="0" applyProtection="0">
      <alignment vertical="center"/>
    </xf>
    <xf numFmtId="182" fontId="58" fillId="30" borderId="55" applyNumberFormat="0" applyFont="0" applyAlignment="0" applyProtection="0">
      <alignment vertical="center"/>
    </xf>
    <xf numFmtId="179" fontId="15" fillId="0" borderId="0"/>
    <xf numFmtId="177" fontId="15" fillId="0" borderId="0"/>
    <xf numFmtId="179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180" fontId="90" fillId="0" borderId="0"/>
    <xf numFmtId="177" fontId="90" fillId="0" borderId="0"/>
    <xf numFmtId="177" fontId="15" fillId="0" borderId="0"/>
    <xf numFmtId="177" fontId="15" fillId="0" borderId="0"/>
    <xf numFmtId="180" fontId="0" fillId="0" borderId="0"/>
    <xf numFmtId="180" fontId="0" fillId="0" borderId="0"/>
    <xf numFmtId="179" fontId="58" fillId="24" borderId="0" applyNumberFormat="0" applyBorder="0" applyAlignment="0" applyProtection="0">
      <alignment vertical="center"/>
    </xf>
    <xf numFmtId="180" fontId="15" fillId="0" borderId="0"/>
    <xf numFmtId="0" fontId="0" fillId="0" borderId="0" applyNumberFormat="0" applyFont="0" applyFill="0" applyBorder="0" applyAlignment="0" applyProtection="0"/>
    <xf numFmtId="180" fontId="15" fillId="0" borderId="0"/>
    <xf numFmtId="179" fontId="0" fillId="0" borderId="0"/>
    <xf numFmtId="177" fontId="58" fillId="26" borderId="0" applyNumberFormat="0" applyBorder="0" applyAlignment="0" applyProtection="0">
      <alignment vertical="center"/>
    </xf>
    <xf numFmtId="180" fontId="0" fillId="0" borderId="0"/>
    <xf numFmtId="182" fontId="96" fillId="35" borderId="0" applyNumberFormat="0" applyBorder="0" applyAlignment="0" applyProtection="0">
      <alignment vertical="center"/>
    </xf>
    <xf numFmtId="179" fontId="58" fillId="9" borderId="0" applyNumberFormat="0" applyBorder="0" applyAlignment="0" applyProtection="0">
      <alignment vertical="center"/>
    </xf>
    <xf numFmtId="182" fontId="58" fillId="30" borderId="55" applyNumberFormat="0" applyFont="0" applyAlignment="0" applyProtection="0">
      <alignment vertical="center"/>
    </xf>
    <xf numFmtId="179" fontId="0" fillId="0" borderId="0"/>
    <xf numFmtId="0" fontId="0" fillId="0" borderId="0" applyNumberFormat="0" applyFont="0" applyFill="0" applyBorder="0" applyAlignment="0" applyProtection="0"/>
    <xf numFmtId="179" fontId="15" fillId="0" borderId="0"/>
    <xf numFmtId="0" fontId="118" fillId="0" borderId="61" applyNumberFormat="0" applyFill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18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136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0" fillId="0" borderId="0"/>
    <xf numFmtId="179" fontId="0" fillId="0" borderId="0"/>
    <xf numFmtId="177" fontId="15" fillId="0" borderId="0"/>
    <xf numFmtId="179" fontId="58" fillId="26" borderId="0" applyNumberFormat="0" applyBorder="0" applyAlignment="0" applyProtection="0">
      <alignment vertical="center"/>
    </xf>
    <xf numFmtId="177" fontId="90" fillId="0" borderId="0"/>
    <xf numFmtId="177" fontId="0" fillId="0" borderId="0"/>
    <xf numFmtId="177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4" fontId="68" fillId="0" borderId="0" applyNumberFormat="0" applyFill="0" applyBorder="0" applyAlignment="0" applyProtection="0">
      <alignment vertical="center"/>
    </xf>
    <xf numFmtId="179" fontId="0" fillId="0" borderId="0"/>
    <xf numFmtId="0" fontId="0" fillId="0" borderId="0"/>
    <xf numFmtId="180" fontId="90" fillId="0" borderId="0"/>
    <xf numFmtId="180" fontId="0" fillId="0" borderId="0"/>
    <xf numFmtId="182" fontId="121" fillId="20" borderId="51" applyNumberFormat="0" applyAlignment="0" applyProtection="0">
      <alignment vertical="center"/>
    </xf>
    <xf numFmtId="179" fontId="90" fillId="0" borderId="0"/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58" fillId="24" borderId="0" applyNumberFormat="0" applyBorder="0" applyAlignment="0" applyProtection="0">
      <alignment vertical="center"/>
    </xf>
    <xf numFmtId="177" fontId="90" fillId="0" borderId="0"/>
    <xf numFmtId="177" fontId="0" fillId="0" borderId="0"/>
    <xf numFmtId="0" fontId="0" fillId="0" borderId="0" applyNumberFormat="0" applyFont="0" applyFill="0" applyBorder="0" applyAlignment="0" applyProtection="0"/>
    <xf numFmtId="180" fontId="0" fillId="0" borderId="0"/>
    <xf numFmtId="179" fontId="0" fillId="0" borderId="0"/>
    <xf numFmtId="177" fontId="0" fillId="0" borderId="0"/>
    <xf numFmtId="0" fontId="0" fillId="0" borderId="0" applyNumberFormat="0" applyFont="0" applyFill="0" applyBorder="0" applyAlignment="0" applyProtection="0"/>
    <xf numFmtId="180" fontId="0" fillId="0" borderId="0"/>
    <xf numFmtId="0" fontId="3" fillId="18" borderId="0" applyNumberFormat="0" applyBorder="0" applyAlignment="0" applyProtection="0">
      <alignment vertical="center"/>
    </xf>
    <xf numFmtId="179" fontId="0" fillId="0" borderId="0"/>
    <xf numFmtId="177" fontId="58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96" fillId="21" borderId="0" applyNumberFormat="0" applyBorder="0" applyAlignment="0" applyProtection="0">
      <alignment vertical="center"/>
    </xf>
    <xf numFmtId="180" fontId="0" fillId="0" borderId="0"/>
    <xf numFmtId="179" fontId="0" fillId="0" borderId="0"/>
    <xf numFmtId="179" fontId="58" fillId="23" borderId="0" applyNumberFormat="0" applyBorder="0" applyAlignment="0" applyProtection="0">
      <alignment vertical="center"/>
    </xf>
    <xf numFmtId="180" fontId="0" fillId="0" borderId="0"/>
    <xf numFmtId="177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177" fontId="94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179" fontId="15" fillId="0" borderId="0"/>
    <xf numFmtId="177" fontId="0" fillId="0" borderId="0"/>
    <xf numFmtId="177" fontId="90" fillId="0" borderId="0"/>
    <xf numFmtId="0" fontId="150" fillId="4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180" fontId="0" fillId="0" borderId="0"/>
    <xf numFmtId="179" fontId="0" fillId="0" borderId="0"/>
    <xf numFmtId="177" fontId="0" fillId="0" borderId="0"/>
    <xf numFmtId="177" fontId="90" fillId="0" borderId="0"/>
    <xf numFmtId="41" fontId="0" fillId="0" borderId="0" applyFont="0" applyFill="0" applyBorder="0" applyAlignment="0" applyProtection="0">
      <alignment vertical="center"/>
    </xf>
    <xf numFmtId="179" fontId="0" fillId="0" borderId="0"/>
    <xf numFmtId="0" fontId="0" fillId="0" borderId="0" applyNumberFormat="0" applyFont="0" applyFill="0" applyBorder="0" applyAlignment="0" applyProtection="0"/>
    <xf numFmtId="177" fontId="15" fillId="0" borderId="0"/>
    <xf numFmtId="180" fontId="0" fillId="0" borderId="0"/>
    <xf numFmtId="179" fontId="90" fillId="0" borderId="0"/>
    <xf numFmtId="180" fontId="0" fillId="0" borderId="0"/>
    <xf numFmtId="0" fontId="0" fillId="0" borderId="0" applyNumberFormat="0" applyFont="0" applyFill="0" applyBorder="0" applyAlignment="0" applyProtection="0"/>
    <xf numFmtId="179" fontId="15" fillId="0" borderId="0"/>
    <xf numFmtId="0" fontId="0" fillId="0" borderId="0" applyNumberFormat="0" applyFont="0" applyFill="0" applyBorder="0" applyAlignment="0" applyProtection="0"/>
    <xf numFmtId="177" fontId="0" fillId="0" borderId="0"/>
    <xf numFmtId="179" fontId="58" fillId="17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/>
    <xf numFmtId="0" fontId="0" fillId="0" borderId="0" applyNumberFormat="0" applyFont="0" applyFill="0" applyBorder="0" applyAlignment="0" applyProtection="0"/>
    <xf numFmtId="180" fontId="90" fillId="0" borderId="0"/>
    <xf numFmtId="180" fontId="58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01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177" fontId="94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177" fontId="90" fillId="0" borderId="0"/>
    <xf numFmtId="177" fontId="58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0" fillId="0" borderId="0"/>
    <xf numFmtId="18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182" fontId="0" fillId="0" borderId="0"/>
    <xf numFmtId="0" fontId="0" fillId="0" borderId="0" applyNumberFormat="0" applyFont="0" applyFill="0" applyBorder="0" applyAlignment="0" applyProtection="0"/>
    <xf numFmtId="180" fontId="0" fillId="0" borderId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5" fillId="0" borderId="0" applyNumberFormat="0" applyFill="0" applyBorder="0" applyAlignment="0" applyProtection="0">
      <alignment vertical="center"/>
    </xf>
    <xf numFmtId="180" fontId="0" fillId="0" borderId="0"/>
    <xf numFmtId="177" fontId="100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4" fillId="25" borderId="0" applyNumberFormat="0" applyBorder="0" applyAlignment="0" applyProtection="0">
      <alignment vertical="center"/>
    </xf>
    <xf numFmtId="177" fontId="0" fillId="0" borderId="0"/>
    <xf numFmtId="0" fontId="0" fillId="0" borderId="0" applyNumberFormat="0" applyFont="0" applyFill="0" applyBorder="0" applyAlignment="0" applyProtection="0"/>
    <xf numFmtId="182" fontId="58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0" fillId="0" borderId="0"/>
    <xf numFmtId="177" fontId="0" fillId="0" borderId="0"/>
    <xf numFmtId="179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177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0" fillId="0" borderId="0"/>
    <xf numFmtId="180" fontId="0" fillId="0" borderId="0"/>
    <xf numFmtId="180" fontId="90" fillId="0" borderId="0"/>
    <xf numFmtId="180" fontId="0" fillId="0" borderId="0"/>
    <xf numFmtId="177" fontId="102" fillId="20" borderId="0" applyNumberFormat="0" applyBorder="0" applyAlignment="0" applyProtection="0">
      <alignment vertical="center"/>
    </xf>
    <xf numFmtId="179" fontId="90" fillId="0" borderId="0"/>
    <xf numFmtId="179" fontId="0" fillId="0" borderId="0"/>
    <xf numFmtId="180" fontId="90" fillId="0" borderId="0"/>
    <xf numFmtId="177" fontId="90" fillId="0" borderId="0"/>
    <xf numFmtId="0" fontId="0" fillId="0" borderId="0" applyNumberFormat="0" applyFont="0" applyFill="0" applyBorder="0" applyAlignment="0" applyProtection="0"/>
    <xf numFmtId="177" fontId="100" fillId="17" borderId="0" applyNumberFormat="0" applyBorder="0" applyAlignment="0" applyProtection="0">
      <alignment vertical="center"/>
    </xf>
    <xf numFmtId="177" fontId="90" fillId="0" borderId="0"/>
    <xf numFmtId="177" fontId="0" fillId="0" borderId="0"/>
    <xf numFmtId="177" fontId="90" fillId="0" borderId="0"/>
    <xf numFmtId="180" fontId="0" fillId="0" borderId="0"/>
    <xf numFmtId="179" fontId="0" fillId="0" borderId="0"/>
    <xf numFmtId="177" fontId="0" fillId="0" borderId="0"/>
    <xf numFmtId="180" fontId="0" fillId="0" borderId="0"/>
    <xf numFmtId="0" fontId="96" fillId="10" borderId="0" applyNumberFormat="0" applyBorder="0" applyAlignment="0" applyProtection="0">
      <alignment vertical="center"/>
    </xf>
    <xf numFmtId="179" fontId="102" fillId="19" borderId="0" applyNumberFormat="0" applyBorder="0" applyAlignment="0" applyProtection="0">
      <alignment vertical="center"/>
    </xf>
    <xf numFmtId="18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179" fontId="0" fillId="0" borderId="0"/>
    <xf numFmtId="0" fontId="0" fillId="0" borderId="0" applyNumberFormat="0" applyFont="0" applyFill="0" applyBorder="0" applyAlignment="0" applyProtection="0"/>
    <xf numFmtId="180" fontId="15" fillId="0" borderId="0"/>
    <xf numFmtId="177" fontId="0" fillId="0" borderId="0"/>
    <xf numFmtId="180" fontId="0" fillId="0" borderId="0"/>
    <xf numFmtId="0" fontId="0" fillId="0" borderId="0" applyNumberFormat="0" applyFont="0" applyFill="0" applyBorder="0" applyAlignment="0" applyProtection="0"/>
    <xf numFmtId="0" fontId="58" fillId="17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58" fillId="17" borderId="0" applyNumberFormat="0" applyBorder="0" applyAlignment="0" applyProtection="0">
      <alignment vertical="center"/>
    </xf>
    <xf numFmtId="180" fontId="58" fillId="3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0" fillId="0" borderId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79" fontId="58" fillId="32" borderId="0" applyNumberFormat="0" applyBorder="0" applyAlignment="0" applyProtection="0">
      <alignment vertical="center"/>
    </xf>
    <xf numFmtId="177" fontId="0" fillId="0" borderId="0"/>
    <xf numFmtId="180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/>
    <xf numFmtId="0" fontId="0" fillId="0" borderId="0" applyNumberFormat="0" applyFont="0" applyFill="0" applyBorder="0" applyAlignment="0" applyProtection="0"/>
    <xf numFmtId="180" fontId="90" fillId="0" borderId="0"/>
    <xf numFmtId="180" fontId="91" fillId="0" borderId="0"/>
    <xf numFmtId="0" fontId="121" fillId="20" borderId="51" applyNumberFormat="0" applyAlignment="0" applyProtection="0">
      <alignment vertical="center"/>
    </xf>
    <xf numFmtId="180" fontId="0" fillId="0" borderId="0"/>
    <xf numFmtId="179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179" fontId="91" fillId="0" borderId="0"/>
    <xf numFmtId="0" fontId="121" fillId="20" borderId="51" applyNumberFormat="0" applyAlignment="0" applyProtection="0">
      <alignment vertical="center"/>
    </xf>
    <xf numFmtId="179" fontId="0" fillId="0" borderId="0"/>
    <xf numFmtId="0" fontId="0" fillId="0" borderId="0" applyNumberFormat="0" applyFont="0" applyFill="0" applyBorder="0" applyAlignment="0" applyProtection="0"/>
    <xf numFmtId="180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180" fontId="94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0" fillId="0" borderId="0"/>
    <xf numFmtId="180" fontId="0" fillId="0" borderId="0"/>
    <xf numFmtId="0" fontId="0" fillId="0" borderId="0" applyNumberFormat="0" applyFont="0" applyFill="0" applyBorder="0" applyAlignment="0" applyProtection="0"/>
    <xf numFmtId="179" fontId="0" fillId="0" borderId="0"/>
    <xf numFmtId="177" fontId="0" fillId="0" borderId="0"/>
    <xf numFmtId="180" fontId="0" fillId="0" borderId="0"/>
    <xf numFmtId="180" fontId="90" fillId="0" borderId="0"/>
    <xf numFmtId="179" fontId="0" fillId="0" borderId="0"/>
    <xf numFmtId="177" fontId="58" fillId="26" borderId="0" applyNumberFormat="0" applyBorder="0" applyAlignment="0" applyProtection="0">
      <alignment vertical="center"/>
    </xf>
    <xf numFmtId="179" fontId="0" fillId="0" borderId="0"/>
    <xf numFmtId="177" fontId="0" fillId="0" borderId="0"/>
    <xf numFmtId="182" fontId="109" fillId="0" borderId="58" applyNumberFormat="0" applyFill="0" applyAlignment="0" applyProtection="0">
      <alignment vertical="center"/>
    </xf>
    <xf numFmtId="177" fontId="0" fillId="0" borderId="0"/>
    <xf numFmtId="0" fontId="0" fillId="0" borderId="0"/>
    <xf numFmtId="0" fontId="0" fillId="0" borderId="0" applyNumberFormat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182" fontId="0" fillId="0" borderId="0"/>
    <xf numFmtId="180" fontId="15" fillId="0" borderId="0"/>
    <xf numFmtId="182" fontId="143" fillId="0" borderId="0" applyNumberFormat="0" applyFill="0" applyBorder="0" applyAlignment="0" applyProtection="0">
      <alignment vertical="center"/>
    </xf>
    <xf numFmtId="179" fontId="90" fillId="0" borderId="0"/>
    <xf numFmtId="0" fontId="0" fillId="0" borderId="0" applyNumberFormat="0" applyFont="0" applyFill="0" applyBorder="0" applyAlignment="0" applyProtection="0"/>
    <xf numFmtId="180" fontId="0" fillId="0" borderId="0"/>
    <xf numFmtId="179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0" fontId="58" fillId="30" borderId="55" applyNumberFormat="0" applyFont="0" applyAlignment="0" applyProtection="0">
      <alignment vertical="center"/>
    </xf>
    <xf numFmtId="177" fontId="0" fillId="0" borderId="0"/>
    <xf numFmtId="18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177" fontId="0" fillId="0" borderId="0"/>
    <xf numFmtId="0" fontId="0" fillId="0" borderId="0" applyNumberFormat="0" applyFont="0" applyFill="0" applyBorder="0" applyAlignment="0" applyProtection="0"/>
    <xf numFmtId="177" fontId="0" fillId="0" borderId="0"/>
    <xf numFmtId="179" fontId="15" fillId="0" borderId="0"/>
    <xf numFmtId="179" fontId="0" fillId="0" borderId="0"/>
    <xf numFmtId="182" fontId="96" fillId="35" borderId="0" applyNumberFormat="0" applyBorder="0" applyAlignment="0" applyProtection="0">
      <alignment vertical="center"/>
    </xf>
    <xf numFmtId="177" fontId="94" fillId="25" borderId="0" applyNumberFormat="0" applyBorder="0" applyAlignment="0" applyProtection="0">
      <alignment vertical="center"/>
    </xf>
    <xf numFmtId="177" fontId="15" fillId="0" borderId="0"/>
    <xf numFmtId="177" fontId="0" fillId="0" borderId="0"/>
    <xf numFmtId="182" fontId="92" fillId="0" borderId="49" applyNumberFormat="0" applyFill="0" applyAlignment="0" applyProtection="0">
      <alignment vertical="center"/>
    </xf>
    <xf numFmtId="180" fontId="0" fillId="0" borderId="0"/>
    <xf numFmtId="180" fontId="90" fillId="0" borderId="0"/>
    <xf numFmtId="180" fontId="58" fillId="24" borderId="0" applyNumberFormat="0" applyBorder="0" applyAlignment="0" applyProtection="0">
      <alignment vertical="center"/>
    </xf>
    <xf numFmtId="182" fontId="92" fillId="0" borderId="49" applyNumberFormat="0" applyFill="0" applyAlignment="0" applyProtection="0">
      <alignment vertical="center"/>
    </xf>
    <xf numFmtId="179" fontId="0" fillId="0" borderId="0"/>
    <xf numFmtId="179" fontId="90" fillId="0" borderId="0"/>
    <xf numFmtId="0" fontId="0" fillId="0" borderId="0" applyNumberFormat="0" applyFont="0" applyFill="0" applyBorder="0" applyAlignment="0" applyProtection="0"/>
    <xf numFmtId="179" fontId="58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0" fillId="0" borderId="0"/>
    <xf numFmtId="177" fontId="58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177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179" fontId="0" fillId="0" borderId="0"/>
    <xf numFmtId="177" fontId="0" fillId="0" borderId="0"/>
    <xf numFmtId="179" fontId="0" fillId="0" borderId="0"/>
    <xf numFmtId="0" fontId="0" fillId="0" borderId="0" applyNumberFormat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180" fontId="90" fillId="0" borderId="0"/>
    <xf numFmtId="180" fontId="90" fillId="0" borderId="0"/>
    <xf numFmtId="182" fontId="98" fillId="0" borderId="50" applyNumberFormat="0" applyFill="0" applyAlignment="0" applyProtection="0">
      <alignment vertical="center"/>
    </xf>
    <xf numFmtId="180" fontId="0" fillId="0" borderId="0"/>
    <xf numFmtId="177" fontId="90" fillId="0" borderId="0"/>
    <xf numFmtId="38" fontId="19" fillId="25" borderId="0" applyNumberFormat="0" applyBorder="0" applyAlignment="0" applyProtection="0"/>
    <xf numFmtId="177" fontId="90" fillId="0" borderId="0"/>
    <xf numFmtId="180" fontId="0" fillId="0" borderId="0"/>
    <xf numFmtId="0" fontId="58" fillId="30" borderId="55" applyNumberFormat="0" applyFont="0" applyAlignment="0" applyProtection="0">
      <alignment vertical="center"/>
    </xf>
    <xf numFmtId="177" fontId="0" fillId="0" borderId="0"/>
    <xf numFmtId="179" fontId="0" fillId="0" borderId="0"/>
    <xf numFmtId="179" fontId="0" fillId="0" borderId="0"/>
    <xf numFmtId="177" fontId="0" fillId="0" borderId="0"/>
    <xf numFmtId="189" fontId="147" fillId="0" borderId="62" applyFill="0" applyProtection="0">
      <alignment horizontal="right" vertical="center" indent="1"/>
    </xf>
    <xf numFmtId="18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179" fontId="0" fillId="0" borderId="0"/>
    <xf numFmtId="177" fontId="90" fillId="0" borderId="0"/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177" fontId="100" fillId="19" borderId="0" applyNumberFormat="0" applyBorder="0" applyAlignment="0" applyProtection="0">
      <alignment vertical="center"/>
    </xf>
    <xf numFmtId="179" fontId="0" fillId="0" borderId="0"/>
    <xf numFmtId="182" fontId="96" fillId="36" borderId="0" applyNumberFormat="0" applyBorder="0" applyAlignment="0" applyProtection="0">
      <alignment vertical="center"/>
    </xf>
    <xf numFmtId="179" fontId="90" fillId="0" borderId="0"/>
    <xf numFmtId="180" fontId="58" fillId="32" borderId="0" applyNumberFormat="0" applyBorder="0" applyAlignment="0" applyProtection="0">
      <alignment vertical="center"/>
    </xf>
    <xf numFmtId="179" fontId="0" fillId="0" borderId="0"/>
    <xf numFmtId="0" fontId="0" fillId="0" borderId="0" applyNumberFormat="0" applyFont="0" applyFill="0" applyBorder="0" applyAlignment="0" applyProtection="0"/>
    <xf numFmtId="177" fontId="0" fillId="0" borderId="0"/>
    <xf numFmtId="0" fontId="96" fillId="10" borderId="0" applyNumberFormat="0" applyBorder="0" applyAlignment="0" applyProtection="0">
      <alignment vertical="center"/>
    </xf>
    <xf numFmtId="0" fontId="96" fillId="36" borderId="0" applyNumberFormat="0" applyBorder="0" applyAlignment="0" applyProtection="0">
      <alignment vertical="center"/>
    </xf>
    <xf numFmtId="177" fontId="90" fillId="0" borderId="0"/>
    <xf numFmtId="0" fontId="0" fillId="0" borderId="0" applyNumberFormat="0" applyFont="0" applyFill="0" applyBorder="0" applyAlignment="0" applyProtection="0"/>
    <xf numFmtId="179" fontId="58" fillId="32" borderId="0" applyNumberFormat="0" applyBorder="0" applyAlignment="0" applyProtection="0">
      <alignment vertical="center"/>
    </xf>
    <xf numFmtId="177" fontId="0" fillId="0" borderId="0"/>
    <xf numFmtId="0" fontId="0" fillId="0" borderId="0"/>
    <xf numFmtId="180" fontId="90" fillId="0" borderId="0"/>
    <xf numFmtId="179" fontId="0" fillId="0" borderId="0"/>
    <xf numFmtId="0" fontId="58" fillId="30" borderId="55" applyNumberFormat="0" applyFont="0" applyAlignment="0" applyProtection="0">
      <alignment vertical="center"/>
    </xf>
    <xf numFmtId="0" fontId="101" fillId="0" borderId="0" applyNumberFormat="0" applyFill="0" applyBorder="0" applyAlignment="0" applyProtection="0">
      <alignment vertical="top"/>
      <protection locked="0"/>
    </xf>
    <xf numFmtId="182" fontId="103" fillId="29" borderId="53" applyNumberFormat="0" applyAlignment="0" applyProtection="0">
      <alignment vertical="center"/>
    </xf>
    <xf numFmtId="180" fontId="58" fillId="20" borderId="0" applyNumberFormat="0" applyBorder="0" applyAlignment="0" applyProtection="0">
      <alignment vertical="center"/>
    </xf>
    <xf numFmtId="180" fontId="90" fillId="0" borderId="0"/>
    <xf numFmtId="179" fontId="0" fillId="0" borderId="0"/>
    <xf numFmtId="177" fontId="0" fillId="0" borderId="0"/>
    <xf numFmtId="0" fontId="0" fillId="0" borderId="0" applyNumberFormat="0" applyFont="0" applyFill="0" applyBorder="0" applyAlignment="0" applyProtection="0"/>
    <xf numFmtId="182" fontId="58" fillId="30" borderId="55" applyNumberFormat="0" applyFont="0" applyAlignment="0" applyProtection="0">
      <alignment vertical="center"/>
    </xf>
    <xf numFmtId="182" fontId="101" fillId="0" borderId="0" applyNumberFormat="0" applyFill="0" applyBorder="0" applyAlignment="0" applyProtection="0">
      <alignment vertical="top"/>
      <protection locked="0"/>
    </xf>
    <xf numFmtId="0" fontId="103" fillId="29" borderId="53" applyNumberFormat="0" applyAlignment="0" applyProtection="0">
      <alignment vertical="center"/>
    </xf>
    <xf numFmtId="180" fontId="58" fillId="20" borderId="0" applyNumberFormat="0" applyBorder="0" applyAlignment="0" applyProtection="0">
      <alignment vertical="center"/>
    </xf>
    <xf numFmtId="10" fontId="127" fillId="30" borderId="1" applyNumberFormat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179" fontId="0" fillId="0" borderId="0"/>
    <xf numFmtId="180" fontId="94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179" fontId="58" fillId="27" borderId="0" applyNumberFormat="0" applyBorder="0" applyAlignment="0" applyProtection="0">
      <alignment vertical="center"/>
    </xf>
    <xf numFmtId="179" fontId="0" fillId="0" borderId="0"/>
    <xf numFmtId="179" fontId="90" fillId="0" borderId="0"/>
    <xf numFmtId="177" fontId="0" fillId="0" borderId="0"/>
    <xf numFmtId="180" fontId="91" fillId="0" borderId="0"/>
    <xf numFmtId="177" fontId="0" fillId="0" borderId="0"/>
    <xf numFmtId="177" fontId="90" fillId="0" borderId="0"/>
    <xf numFmtId="177" fontId="58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0" fillId="0" borderId="0"/>
    <xf numFmtId="179" fontId="15" fillId="0" borderId="0"/>
    <xf numFmtId="0" fontId="0" fillId="0" borderId="0" applyNumberFormat="0" applyFont="0" applyFill="0" applyBorder="0" applyAlignment="0" applyProtection="0"/>
    <xf numFmtId="179" fontId="58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4" fillId="33" borderId="0" applyNumberFormat="0" applyBorder="0" applyAlignment="0" applyProtection="0">
      <alignment vertical="center"/>
    </xf>
    <xf numFmtId="179" fontId="0" fillId="0" borderId="0"/>
    <xf numFmtId="177" fontId="90" fillId="0" borderId="0"/>
    <xf numFmtId="177" fontId="15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0" fillId="0" borderId="0"/>
    <xf numFmtId="177" fontId="58" fillId="27" borderId="0" applyNumberFormat="0" applyBorder="0" applyAlignment="0" applyProtection="0">
      <alignment vertical="center"/>
    </xf>
    <xf numFmtId="180" fontId="90" fillId="0" borderId="0"/>
    <xf numFmtId="0" fontId="0" fillId="0" borderId="0" applyNumberFormat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15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5" fillId="0" borderId="0"/>
    <xf numFmtId="179" fontId="90" fillId="0" borderId="0"/>
    <xf numFmtId="41" fontId="0" fillId="0" borderId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15" fillId="0" borderId="0"/>
    <xf numFmtId="0" fontId="3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5" fillId="0" borderId="0"/>
    <xf numFmtId="0" fontId="0" fillId="0" borderId="0" applyNumberFormat="0" applyFont="0" applyFill="0" applyBorder="0" applyAlignment="0" applyProtection="0"/>
    <xf numFmtId="177" fontId="15" fillId="0" borderId="0"/>
    <xf numFmtId="0" fontId="0" fillId="0" borderId="0" applyNumberFormat="0" applyFont="0" applyFill="0" applyBorder="0" applyAlignment="0" applyProtection="0"/>
    <xf numFmtId="177" fontId="15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58" fillId="17" borderId="0" applyNumberFormat="0" applyBorder="0" applyAlignment="0" applyProtection="0">
      <alignment vertical="center"/>
    </xf>
    <xf numFmtId="179" fontId="0" fillId="0" borderId="0"/>
    <xf numFmtId="180" fontId="94" fillId="33" borderId="0" applyNumberFormat="0" applyBorder="0" applyAlignment="0" applyProtection="0">
      <alignment vertical="center"/>
    </xf>
    <xf numFmtId="180" fontId="0" fillId="0" borderId="0"/>
    <xf numFmtId="177" fontId="102" fillId="17" borderId="0" applyNumberFormat="0" applyBorder="0" applyAlignment="0" applyProtection="0">
      <alignment vertical="center"/>
    </xf>
    <xf numFmtId="180" fontId="94" fillId="33" borderId="0" applyNumberFormat="0" applyBorder="0" applyAlignment="0" applyProtection="0">
      <alignment vertical="center"/>
    </xf>
    <xf numFmtId="177" fontId="0" fillId="0" borderId="0"/>
    <xf numFmtId="179" fontId="0" fillId="0" borderId="0"/>
    <xf numFmtId="0" fontId="0" fillId="0" borderId="0" applyNumberFormat="0" applyFont="0" applyFill="0" applyBorder="0" applyAlignment="0" applyProtection="0"/>
    <xf numFmtId="179" fontId="0" fillId="0" borderId="0"/>
    <xf numFmtId="0" fontId="0" fillId="0" borderId="0" applyNumberFormat="0" applyFont="0" applyFill="0" applyBorder="0" applyAlignment="0" applyProtection="0"/>
    <xf numFmtId="179" fontId="58" fillId="27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177" fontId="58" fillId="27" borderId="0" applyNumberFormat="0" applyBorder="0" applyAlignment="0" applyProtection="0">
      <alignment vertical="center"/>
    </xf>
    <xf numFmtId="179" fontId="0" fillId="0" borderId="0"/>
    <xf numFmtId="180" fontId="0" fillId="0" borderId="0"/>
    <xf numFmtId="179" fontId="0" fillId="0" borderId="0"/>
    <xf numFmtId="179" fontId="58" fillId="27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15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182" fontId="127" fillId="0" borderId="0">
      <alignment vertical="center"/>
    </xf>
    <xf numFmtId="179" fontId="0" fillId="0" borderId="0"/>
    <xf numFmtId="0" fontId="0" fillId="0" borderId="0" applyNumberFormat="0" applyFont="0" applyFill="0" applyBorder="0" applyAlignment="0" applyProtection="0"/>
    <xf numFmtId="180" fontId="0" fillId="0" borderId="0"/>
    <xf numFmtId="179" fontId="0" fillId="0" borderId="0"/>
    <xf numFmtId="180" fontId="0" fillId="0" borderId="0"/>
    <xf numFmtId="180" fontId="0" fillId="0" borderId="0"/>
    <xf numFmtId="180" fontId="0" fillId="0" borderId="0"/>
    <xf numFmtId="180" fontId="0" fillId="0" borderId="0"/>
    <xf numFmtId="0" fontId="101" fillId="0" borderId="0" applyNumberFormat="0" applyFill="0" applyBorder="0" applyAlignment="0" applyProtection="0">
      <alignment vertical="top"/>
      <protection locked="0"/>
    </xf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177" fontId="90" fillId="0" borderId="0"/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21" fillId="20" borderId="51" applyNumberFormat="0" applyAlignment="0" applyProtection="0">
      <alignment vertical="center"/>
    </xf>
    <xf numFmtId="0" fontId="148" fillId="5" borderId="0">
      <alignment horizontal="center" vertical="center"/>
    </xf>
    <xf numFmtId="180" fontId="0" fillId="0" borderId="0"/>
    <xf numFmtId="179" fontId="0" fillId="0" borderId="0"/>
    <xf numFmtId="0" fontId="0" fillId="0" borderId="0" applyNumberFormat="0" applyFont="0" applyFill="0" applyBorder="0" applyAlignment="0" applyProtection="0"/>
    <xf numFmtId="179" fontId="0" fillId="0" borderId="0"/>
    <xf numFmtId="180" fontId="90" fillId="0" borderId="0"/>
    <xf numFmtId="177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182" fontId="114" fillId="3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15" fillId="0" borderId="0"/>
    <xf numFmtId="0" fontId="89" fillId="0" borderId="0" applyNumberFormat="0" applyFill="0" applyBorder="0" applyAlignment="0" applyProtection="0"/>
    <xf numFmtId="179" fontId="133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0" fillId="0" borderId="0"/>
    <xf numFmtId="180" fontId="15" fillId="0" borderId="0"/>
    <xf numFmtId="0" fontId="0" fillId="0" borderId="0" applyNumberFormat="0" applyFont="0" applyFill="0" applyBorder="0" applyAlignment="0" applyProtection="0"/>
    <xf numFmtId="0" fontId="96" fillId="3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96" fillId="22" borderId="0" applyNumberFormat="0" applyBorder="0" applyAlignment="0" applyProtection="0">
      <alignment vertical="center"/>
    </xf>
    <xf numFmtId="177" fontId="0" fillId="0" borderId="0"/>
    <xf numFmtId="0" fontId="0" fillId="0" borderId="0" applyNumberFormat="0" applyFont="0" applyFill="0" applyBorder="0" applyAlignment="0" applyProtection="0"/>
    <xf numFmtId="0" fontId="3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10" fillId="24" borderId="0" applyNumberFormat="0" applyBorder="0" applyAlignment="0" applyProtection="0">
      <alignment vertical="center"/>
    </xf>
    <xf numFmtId="179" fontId="0" fillId="0" borderId="0"/>
    <xf numFmtId="179" fontId="15" fillId="0" borderId="0"/>
    <xf numFmtId="180" fontId="90" fillId="0" borderId="0"/>
    <xf numFmtId="182" fontId="114" fillId="33" borderId="0" applyNumberFormat="0" applyBorder="0" applyAlignment="0" applyProtection="0">
      <alignment vertical="center"/>
    </xf>
    <xf numFmtId="182" fontId="110" fillId="24" borderId="0" applyNumberFormat="0" applyBorder="0" applyAlignment="0" applyProtection="0">
      <alignment vertical="center"/>
    </xf>
    <xf numFmtId="177" fontId="0" fillId="0" borderId="0"/>
    <xf numFmtId="177" fontId="15" fillId="0" borderId="0"/>
    <xf numFmtId="180" fontId="15" fillId="0" borderId="0"/>
    <xf numFmtId="179" fontId="15" fillId="0" borderId="0"/>
    <xf numFmtId="180" fontId="15" fillId="0" borderId="0"/>
    <xf numFmtId="179" fontId="58" fillId="19" borderId="0" applyNumberFormat="0" applyBorder="0" applyAlignment="0" applyProtection="0">
      <alignment vertical="center"/>
    </xf>
    <xf numFmtId="177" fontId="15" fillId="0" borderId="0"/>
    <xf numFmtId="180" fontId="0" fillId="0" borderId="0"/>
    <xf numFmtId="179" fontId="0" fillId="0" borderId="0"/>
    <xf numFmtId="0" fontId="0" fillId="0" borderId="0" applyNumberFormat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179" fontId="0" fillId="0" borderId="0"/>
    <xf numFmtId="0" fontId="0" fillId="0" borderId="0" applyNumberFormat="0" applyFont="0" applyFill="0" applyBorder="0" applyAlignment="0" applyProtection="0"/>
    <xf numFmtId="179" fontId="91" fillId="0" borderId="0"/>
    <xf numFmtId="177" fontId="0" fillId="0" borderId="0"/>
    <xf numFmtId="180" fontId="0" fillId="0" borderId="0"/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180" fontId="0" fillId="0" borderId="0"/>
    <xf numFmtId="179" fontId="0" fillId="0" borderId="0"/>
    <xf numFmtId="179" fontId="0" fillId="0" borderId="0"/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180" fontId="0" fillId="0" borderId="0"/>
    <xf numFmtId="179" fontId="0" fillId="0" borderId="0"/>
    <xf numFmtId="177" fontId="58" fillId="27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180" fontId="0" fillId="0" borderId="0"/>
    <xf numFmtId="0" fontId="0" fillId="0" borderId="0" applyNumberFormat="0" applyFont="0" applyFill="0" applyBorder="0" applyAlignment="0" applyProtection="0"/>
    <xf numFmtId="177" fontId="90" fillId="0" borderId="0"/>
    <xf numFmtId="18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0" fillId="0" borderId="0"/>
    <xf numFmtId="177" fontId="0" fillId="0" borderId="0"/>
    <xf numFmtId="179" fontId="58" fillId="27" borderId="0" applyNumberFormat="0" applyBorder="0" applyAlignment="0" applyProtection="0">
      <alignment vertical="center"/>
    </xf>
    <xf numFmtId="179" fontId="94" fillId="26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177" fontId="0" fillId="0" borderId="0"/>
    <xf numFmtId="180" fontId="0" fillId="0" borderId="0"/>
    <xf numFmtId="179" fontId="0" fillId="0" borderId="0"/>
    <xf numFmtId="177" fontId="0" fillId="0" borderId="0"/>
    <xf numFmtId="180" fontId="0" fillId="0" borderId="0"/>
    <xf numFmtId="0" fontId="15" fillId="0" borderId="0"/>
    <xf numFmtId="0" fontId="0" fillId="0" borderId="0" applyNumberFormat="0" applyFont="0" applyFill="0" applyBorder="0" applyAlignment="0" applyProtection="0"/>
    <xf numFmtId="179" fontId="0" fillId="0" borderId="0"/>
    <xf numFmtId="0" fontId="0" fillId="0" borderId="0" applyNumberFormat="0" applyFont="0" applyFill="0" applyBorder="0" applyAlignment="0" applyProtection="0"/>
    <xf numFmtId="177" fontId="0" fillId="0" borderId="0"/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0" fillId="0" borderId="0"/>
    <xf numFmtId="177" fontId="58" fillId="23" borderId="0" applyNumberFormat="0" applyBorder="0" applyAlignment="0" applyProtection="0">
      <alignment vertical="center"/>
    </xf>
    <xf numFmtId="179" fontId="0" fillId="0" borderId="0"/>
    <xf numFmtId="180" fontId="90" fillId="0" borderId="0"/>
    <xf numFmtId="180" fontId="91" fillId="0" borderId="0"/>
    <xf numFmtId="41" fontId="0" fillId="0" borderId="0" applyFont="0" applyFill="0" applyBorder="0" applyAlignment="0" applyProtection="0">
      <alignment vertical="center"/>
    </xf>
    <xf numFmtId="177" fontId="0" fillId="0" borderId="0"/>
    <xf numFmtId="179" fontId="0" fillId="0" borderId="0"/>
    <xf numFmtId="177" fontId="0" fillId="0" borderId="0"/>
    <xf numFmtId="177" fontId="0" fillId="0" borderId="0"/>
    <xf numFmtId="180" fontId="0" fillId="0" borderId="0"/>
    <xf numFmtId="179" fontId="133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82" fontId="93" fillId="0" borderId="0" applyNumberFormat="0" applyFill="0" applyBorder="0" applyAlignment="0" applyProtection="0">
      <alignment vertical="center"/>
    </xf>
    <xf numFmtId="180" fontId="0" fillId="0" borderId="0"/>
    <xf numFmtId="179" fontId="97" fillId="27" borderId="0" applyNumberFormat="0" applyBorder="0" applyAlignment="0" applyProtection="0"/>
    <xf numFmtId="180" fontId="90" fillId="0" borderId="0"/>
    <xf numFmtId="177" fontId="0" fillId="0" borderId="0"/>
    <xf numFmtId="0" fontId="0" fillId="0" borderId="0" applyNumberFormat="0" applyFont="0" applyFill="0" applyBorder="0" applyAlignment="0" applyProtection="0"/>
    <xf numFmtId="179" fontId="0" fillId="0" borderId="0"/>
    <xf numFmtId="0" fontId="0" fillId="0" borderId="0" applyNumberFormat="0" applyFont="0" applyFill="0" applyBorder="0" applyAlignment="0" applyProtection="0"/>
    <xf numFmtId="179" fontId="15" fillId="0" borderId="0"/>
    <xf numFmtId="180" fontId="70" fillId="23" borderId="0" applyNumberFormat="0" applyBorder="0" applyAlignment="0" applyProtection="0"/>
    <xf numFmtId="182" fontId="119" fillId="0" borderId="0" applyNumberFormat="0" applyFill="0" applyBorder="0" applyAlignment="0" applyProtection="0">
      <alignment vertical="center"/>
    </xf>
    <xf numFmtId="177" fontId="15" fillId="0" borderId="0"/>
    <xf numFmtId="0" fontId="0" fillId="0" borderId="0" applyNumberFormat="0" applyFont="0" applyFill="0" applyBorder="0" applyAlignment="0" applyProtection="0"/>
    <xf numFmtId="179" fontId="0" fillId="0" borderId="0"/>
    <xf numFmtId="179" fontId="0" fillId="0" borderId="0"/>
    <xf numFmtId="0" fontId="0" fillId="0" borderId="0" applyNumberFormat="0" applyFont="0" applyFill="0" applyBorder="0" applyAlignment="0" applyProtection="0"/>
    <xf numFmtId="180" fontId="15" fillId="0" borderId="0"/>
    <xf numFmtId="177" fontId="15" fillId="0" borderId="0"/>
    <xf numFmtId="180" fontId="91" fillId="0" borderId="0"/>
    <xf numFmtId="0" fontId="0" fillId="0" borderId="0" applyNumberFormat="0" applyFont="0" applyFill="0" applyBorder="0" applyAlignment="0" applyProtection="0"/>
    <xf numFmtId="182" fontId="101" fillId="0" borderId="0" applyNumberFormat="0" applyFill="0" applyBorder="0" applyAlignment="0" applyProtection="0">
      <alignment vertical="top"/>
      <protection locked="0"/>
    </xf>
    <xf numFmtId="180" fontId="94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101" fillId="0" borderId="0" applyNumberFormat="0" applyFill="0" applyBorder="0" applyAlignment="0" applyProtection="0">
      <alignment vertical="top"/>
      <protection locked="0"/>
    </xf>
    <xf numFmtId="179" fontId="94" fillId="19" borderId="0" applyNumberFormat="0" applyBorder="0" applyAlignment="0" applyProtection="0">
      <alignment vertical="center"/>
    </xf>
    <xf numFmtId="179" fontId="91" fillId="0" borderId="0"/>
    <xf numFmtId="177" fontId="97" fillId="25" borderId="0" applyNumberFormat="0" applyBorder="0" applyAlignment="0" applyProtection="0"/>
    <xf numFmtId="177" fontId="91" fillId="0" borderId="0"/>
    <xf numFmtId="0" fontId="101" fillId="0" borderId="0" applyNumberFormat="0" applyFill="0" applyBorder="0" applyAlignment="0" applyProtection="0">
      <alignment vertical="top"/>
      <protection locked="0"/>
    </xf>
    <xf numFmtId="177" fontId="94" fillId="19" borderId="0" applyNumberFormat="0" applyBorder="0" applyAlignment="0" applyProtection="0">
      <alignment vertical="center"/>
    </xf>
    <xf numFmtId="180" fontId="0" fillId="0" borderId="0"/>
    <xf numFmtId="182" fontId="92" fillId="0" borderId="49" applyNumberFormat="0" applyFill="0" applyAlignment="0" applyProtection="0">
      <alignment vertical="center"/>
    </xf>
    <xf numFmtId="180" fontId="0" fillId="0" borderId="0"/>
    <xf numFmtId="180" fontId="58" fillId="24" borderId="0" applyNumberFormat="0" applyBorder="0" applyAlignment="0" applyProtection="0">
      <alignment vertical="center"/>
    </xf>
    <xf numFmtId="179" fontId="0" fillId="0" borderId="0"/>
    <xf numFmtId="179" fontId="58" fillId="24" borderId="0" applyNumberFormat="0" applyBorder="0" applyAlignment="0" applyProtection="0">
      <alignment vertical="center"/>
    </xf>
    <xf numFmtId="0" fontId="134" fillId="0" borderId="0" applyNumberFormat="0" applyFill="0" applyBorder="0" applyAlignment="0" applyProtection="0">
      <alignment vertical="top"/>
      <protection locked="0"/>
    </xf>
    <xf numFmtId="177" fontId="0" fillId="0" borderId="0"/>
    <xf numFmtId="177" fontId="58" fillId="24" borderId="0" applyNumberFormat="0" applyBorder="0" applyAlignment="0" applyProtection="0">
      <alignment vertical="center"/>
    </xf>
    <xf numFmtId="180" fontId="0" fillId="0" borderId="0"/>
    <xf numFmtId="180" fontId="90" fillId="0" borderId="0"/>
    <xf numFmtId="179" fontId="58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177" fontId="0" fillId="0" borderId="0"/>
    <xf numFmtId="180" fontId="0" fillId="0" borderId="0"/>
    <xf numFmtId="177" fontId="15" fillId="0" borderId="0"/>
    <xf numFmtId="180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179" fontId="0" fillId="0" borderId="0"/>
    <xf numFmtId="177" fontId="94" fillId="20" borderId="0" applyNumberFormat="0" applyBorder="0" applyAlignment="0" applyProtection="0">
      <alignment vertical="center"/>
    </xf>
    <xf numFmtId="180" fontId="90" fillId="0" borderId="0"/>
    <xf numFmtId="177" fontId="58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179" fontId="91" fillId="0" borderId="0"/>
    <xf numFmtId="0" fontId="0" fillId="0" borderId="0" applyNumberFormat="0" applyFont="0" applyFill="0" applyBorder="0" applyAlignment="0" applyProtection="0"/>
    <xf numFmtId="180" fontId="0" fillId="0" borderId="0"/>
    <xf numFmtId="179" fontId="136" fillId="24" borderId="0" applyNumberFormat="0" applyBorder="0" applyAlignment="0" applyProtection="0">
      <alignment vertical="center"/>
    </xf>
    <xf numFmtId="179" fontId="108" fillId="0" borderId="57" applyNumberFormat="0" applyFill="0" applyAlignment="0" applyProtection="0">
      <alignment vertical="center"/>
    </xf>
    <xf numFmtId="177" fontId="136" fillId="24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80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0" fillId="0" borderId="0"/>
    <xf numFmtId="177" fontId="91" fillId="0" borderId="0"/>
    <xf numFmtId="0" fontId="113" fillId="25" borderId="51" applyNumberFormat="0" applyAlignment="0" applyProtection="0">
      <alignment vertical="center"/>
    </xf>
    <xf numFmtId="180" fontId="0" fillId="0" borderId="0"/>
    <xf numFmtId="0" fontId="0" fillId="0" borderId="0" applyNumberFormat="0" applyFont="0" applyFill="0" applyBorder="0" applyAlignment="0" applyProtection="0"/>
    <xf numFmtId="179" fontId="58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58" fillId="26" borderId="0" applyNumberFormat="0" applyBorder="0" applyAlignment="0" applyProtection="0">
      <alignment vertical="center"/>
    </xf>
    <xf numFmtId="0" fontId="113" fillId="25" borderId="51" applyNumberFormat="0" applyAlignment="0" applyProtection="0">
      <alignment vertical="center"/>
    </xf>
    <xf numFmtId="179" fontId="0" fillId="0" borderId="0"/>
    <xf numFmtId="0" fontId="0" fillId="0" borderId="0" applyNumberFormat="0" applyFont="0" applyFill="0" applyBorder="0" applyAlignment="0" applyProtection="0"/>
    <xf numFmtId="182" fontId="96" fillId="34" borderId="0" applyNumberFormat="0" applyBorder="0" applyAlignment="0" applyProtection="0">
      <alignment vertical="center"/>
    </xf>
    <xf numFmtId="182" fontId="58" fillId="26" borderId="0" applyNumberFormat="0" applyBorder="0" applyAlignment="0" applyProtection="0">
      <alignment vertical="center"/>
    </xf>
    <xf numFmtId="182" fontId="58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04" fillId="0" borderId="54" applyNumberFormat="0" applyFill="0" applyAlignment="0" applyProtection="0">
      <alignment vertical="center"/>
    </xf>
    <xf numFmtId="177" fontId="0" fillId="0" borderId="0"/>
    <xf numFmtId="0" fontId="0" fillId="0" borderId="0" applyNumberFormat="0" applyFont="0" applyFill="0" applyBorder="0" applyAlignment="0" applyProtection="0"/>
    <xf numFmtId="0" fontId="58" fillId="26" borderId="0" applyNumberFormat="0" applyBorder="0" applyAlignment="0" applyProtection="0">
      <alignment vertical="center"/>
    </xf>
    <xf numFmtId="179" fontId="0" fillId="0" borderId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180" fontId="91" fillId="0" borderId="0"/>
    <xf numFmtId="0" fontId="0" fillId="0" borderId="0">
      <alignment vertical="center"/>
    </xf>
    <xf numFmtId="179" fontId="100" fillId="24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180" fontId="0" fillId="0" borderId="0"/>
    <xf numFmtId="179" fontId="0" fillId="0" borderId="0"/>
    <xf numFmtId="177" fontId="0" fillId="0" borderId="0"/>
    <xf numFmtId="179" fontId="102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0" fillId="0" borderId="0"/>
    <xf numFmtId="177" fontId="58" fillId="19" borderId="0" applyNumberFormat="0" applyBorder="0" applyAlignment="0" applyProtection="0">
      <alignment vertical="center"/>
    </xf>
    <xf numFmtId="177" fontId="0" fillId="0" borderId="0"/>
    <xf numFmtId="180" fontId="97" fillId="19" borderId="0" applyNumberFormat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180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0" fillId="0" borderId="0"/>
    <xf numFmtId="180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100" fillId="24" borderId="0" applyNumberFormat="0" applyBorder="0" applyAlignment="0" applyProtection="0">
      <alignment vertical="center"/>
    </xf>
    <xf numFmtId="180" fontId="0" fillId="0" borderId="0"/>
    <xf numFmtId="0" fontId="0" fillId="0" borderId="0" applyNumberFormat="0" applyFont="0" applyFill="0" applyBorder="0" applyAlignment="0" applyProtection="0"/>
    <xf numFmtId="182" fontId="101" fillId="0" borderId="0" applyNumberFormat="0" applyFill="0" applyBorder="0" applyAlignment="0" applyProtection="0">
      <alignment vertical="top"/>
      <protection locked="0"/>
    </xf>
    <xf numFmtId="177" fontId="0" fillId="0" borderId="0"/>
    <xf numFmtId="180" fontId="90" fillId="0" borderId="0"/>
    <xf numFmtId="0" fontId="0" fillId="0" borderId="0" applyNumberFormat="0" applyFont="0" applyFill="0" applyBorder="0" applyAlignment="0" applyProtection="0"/>
    <xf numFmtId="179" fontId="102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0" fillId="0" borderId="0"/>
    <xf numFmtId="0" fontId="0" fillId="0" borderId="0"/>
    <xf numFmtId="177" fontId="0" fillId="0" borderId="0"/>
    <xf numFmtId="0" fontId="0" fillId="0" borderId="0" applyNumberFormat="0" applyFont="0" applyFill="0" applyBorder="0" applyAlignment="0" applyProtection="0"/>
    <xf numFmtId="179" fontId="0" fillId="0" borderId="0"/>
    <xf numFmtId="177" fontId="94" fillId="26" borderId="0" applyNumberFormat="0" applyBorder="0" applyAlignment="0" applyProtection="0">
      <alignment vertical="center"/>
    </xf>
    <xf numFmtId="179" fontId="91" fillId="0" borderId="0"/>
    <xf numFmtId="0" fontId="0" fillId="0" borderId="0" applyNumberFormat="0" applyFont="0" applyFill="0" applyBorder="0" applyAlignment="0" applyProtection="0"/>
    <xf numFmtId="177" fontId="90" fillId="0" borderId="0"/>
    <xf numFmtId="180" fontId="91" fillId="0" borderId="0"/>
    <xf numFmtId="0" fontId="0" fillId="0" borderId="0" applyNumberFormat="0" applyFont="0" applyFill="0" applyBorder="0" applyAlignment="0" applyProtection="0"/>
    <xf numFmtId="180" fontId="15" fillId="0" borderId="0"/>
    <xf numFmtId="179" fontId="91" fillId="0" borderId="0"/>
    <xf numFmtId="179" fontId="15" fillId="0" borderId="0"/>
    <xf numFmtId="0" fontId="0" fillId="0" borderId="0" applyNumberFormat="0" applyFon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177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0" fillId="0" borderId="0"/>
    <xf numFmtId="177" fontId="0" fillId="0" borderId="0"/>
    <xf numFmtId="180" fontId="58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179" fontId="0" fillId="0" borderId="0"/>
    <xf numFmtId="0" fontId="96" fillId="23" borderId="0" applyNumberFormat="0" applyBorder="0" applyAlignment="0" applyProtection="0">
      <alignment vertical="center"/>
    </xf>
    <xf numFmtId="0" fontId="157" fillId="53" borderId="66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0" fillId="0" borderId="0"/>
    <xf numFmtId="182" fontId="96" fillId="23" borderId="0" applyNumberFormat="0" applyBorder="0" applyAlignment="0" applyProtection="0">
      <alignment vertical="center"/>
    </xf>
    <xf numFmtId="180" fontId="0" fillId="0" borderId="0"/>
    <xf numFmtId="179" fontId="0" fillId="0" borderId="0"/>
    <xf numFmtId="177" fontId="58" fillId="24" borderId="0" applyNumberFormat="0" applyBorder="0" applyAlignment="0" applyProtection="0">
      <alignment vertical="center"/>
    </xf>
    <xf numFmtId="177" fontId="0" fillId="0" borderId="0"/>
    <xf numFmtId="180" fontId="70" fillId="0" borderId="0">
      <alignment vertical="top"/>
    </xf>
    <xf numFmtId="0" fontId="89" fillId="0" borderId="0" applyNumberFormat="0" applyFill="0" applyBorder="0" applyAlignment="0" applyProtection="0"/>
    <xf numFmtId="179" fontId="0" fillId="0" borderId="0"/>
    <xf numFmtId="0" fontId="89" fillId="0" borderId="0" applyNumberFormat="0" applyFill="0" applyBorder="0" applyAlignment="0" applyProtection="0"/>
    <xf numFmtId="177" fontId="0" fillId="0" borderId="0"/>
    <xf numFmtId="180" fontId="91" fillId="0" borderId="0"/>
    <xf numFmtId="180" fontId="0" fillId="0" borderId="0"/>
    <xf numFmtId="0" fontId="0" fillId="0" borderId="0" applyNumberFormat="0" applyFont="0" applyFill="0" applyBorder="0" applyAlignment="0" applyProtection="0"/>
    <xf numFmtId="179" fontId="0" fillId="0" borderId="0"/>
    <xf numFmtId="177" fontId="58" fillId="24" borderId="0" applyNumberFormat="0" applyBorder="0" applyAlignment="0" applyProtection="0">
      <alignment vertical="center"/>
    </xf>
    <xf numFmtId="179" fontId="0" fillId="0" borderId="0"/>
    <xf numFmtId="0" fontId="0" fillId="0" borderId="0" applyNumberFormat="0" applyFont="0" applyFill="0" applyBorder="0" applyAlignment="0" applyProtection="0"/>
    <xf numFmtId="177" fontId="0" fillId="0" borderId="0"/>
    <xf numFmtId="179" fontId="94" fillId="25" borderId="0" applyNumberFormat="0" applyBorder="0" applyAlignment="0" applyProtection="0">
      <alignment vertical="center"/>
    </xf>
    <xf numFmtId="0" fontId="89" fillId="0" borderId="0">
      <alignment vertical="center"/>
    </xf>
    <xf numFmtId="0" fontId="118" fillId="0" borderId="61" applyNumberFormat="0" applyFill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179" fontId="0" fillId="0" borderId="0"/>
    <xf numFmtId="180" fontId="0" fillId="0" borderId="0"/>
    <xf numFmtId="0" fontId="118" fillId="0" borderId="61" applyNumberFormat="0" applyFill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177" fontId="102" fillId="32" borderId="0" applyNumberFormat="0" applyBorder="0" applyAlignment="0" applyProtection="0">
      <alignment vertical="center"/>
    </xf>
    <xf numFmtId="177" fontId="90" fillId="0" borderId="0"/>
    <xf numFmtId="180" fontId="0" fillId="0" borderId="0"/>
    <xf numFmtId="179" fontId="0" fillId="0" borderId="0"/>
    <xf numFmtId="177" fontId="90" fillId="0" borderId="0"/>
    <xf numFmtId="180" fontId="102" fillId="27" borderId="0" applyNumberFormat="0" applyBorder="0" applyAlignment="0" applyProtection="0">
      <alignment vertical="center"/>
    </xf>
    <xf numFmtId="177" fontId="0" fillId="0" borderId="0"/>
    <xf numFmtId="180" fontId="102" fillId="24" borderId="0" applyNumberFormat="0" applyBorder="0" applyAlignment="0" applyProtection="0">
      <alignment vertical="center"/>
    </xf>
    <xf numFmtId="180" fontId="0" fillId="0" borderId="0"/>
    <xf numFmtId="0" fontId="109" fillId="0" borderId="58" applyNumberFormat="0" applyFill="0" applyAlignment="0" applyProtection="0">
      <alignment vertical="center"/>
    </xf>
    <xf numFmtId="177" fontId="0" fillId="0" borderId="0"/>
    <xf numFmtId="182" fontId="96" fillId="3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0" fillId="0" borderId="0"/>
    <xf numFmtId="177" fontId="0" fillId="0" borderId="0"/>
    <xf numFmtId="179" fontId="102" fillId="26" borderId="0" applyNumberFormat="0" applyBorder="0" applyAlignment="0" applyProtection="0">
      <alignment vertical="center"/>
    </xf>
    <xf numFmtId="177" fontId="0" fillId="0" borderId="0"/>
    <xf numFmtId="0" fontId="0" fillId="0" borderId="0" applyNumberFormat="0" applyFon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182" fontId="96" fillId="37" borderId="0" applyNumberFormat="0" applyBorder="0" applyAlignment="0" applyProtection="0">
      <alignment vertical="center"/>
    </xf>
    <xf numFmtId="179" fontId="0" fillId="0" borderId="0"/>
    <xf numFmtId="182" fontId="96" fillId="37" borderId="0" applyNumberFormat="0" applyBorder="0" applyAlignment="0" applyProtection="0">
      <alignment vertical="center"/>
    </xf>
    <xf numFmtId="177" fontId="0" fillId="0" borderId="0"/>
    <xf numFmtId="0" fontId="0" fillId="0" borderId="0" applyNumberFormat="0" applyFont="0" applyFill="0" applyBorder="0" applyAlignment="0" applyProtection="0"/>
    <xf numFmtId="180" fontId="0" fillId="0" borderId="0"/>
    <xf numFmtId="179" fontId="0" fillId="0" borderId="0"/>
    <xf numFmtId="177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15" fillId="0" borderId="0"/>
    <xf numFmtId="177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5" fillId="0" borderId="0"/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1" fillId="0" borderId="0"/>
    <xf numFmtId="0" fontId="0" fillId="0" borderId="0" applyNumberFormat="0" applyFont="0" applyFill="0" applyBorder="0" applyAlignment="0" applyProtection="0"/>
    <xf numFmtId="177" fontId="15" fillId="0" borderId="0"/>
    <xf numFmtId="0" fontId="0" fillId="0" borderId="0" applyNumberFormat="0" applyFont="0" applyFill="0" applyBorder="0" applyAlignment="0" applyProtection="0"/>
    <xf numFmtId="180" fontId="0" fillId="0" borderId="0"/>
    <xf numFmtId="180" fontId="0" fillId="0" borderId="0"/>
    <xf numFmtId="182" fontId="0" fillId="0" borderId="0"/>
    <xf numFmtId="0" fontId="0" fillId="0" borderId="0" applyNumberFormat="0" applyFont="0" applyFill="0" applyBorder="0" applyAlignment="0" applyProtection="0"/>
    <xf numFmtId="182" fontId="95" fillId="0" borderId="0" applyNumberFormat="0" applyFill="0" applyBorder="0" applyAlignment="0" applyProtection="0">
      <alignment vertical="center"/>
    </xf>
    <xf numFmtId="177" fontId="0" fillId="0" borderId="0"/>
    <xf numFmtId="177" fontId="90" fillId="0" borderId="0"/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177" fontId="0" fillId="0" borderId="0"/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182" fontId="146" fillId="0" borderId="0" applyNumberFormat="0" applyFill="0" applyBorder="0" applyAlignment="0" applyProtection="0"/>
    <xf numFmtId="180" fontId="0" fillId="0" borderId="0"/>
    <xf numFmtId="180" fontId="0" fillId="0" borderId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179" fontId="0" fillId="0" borderId="0"/>
    <xf numFmtId="177" fontId="91" fillId="0" borderId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58" fillId="22" borderId="0" applyNumberFormat="0" applyBorder="0" applyAlignment="0" applyProtection="0">
      <alignment vertical="center"/>
    </xf>
    <xf numFmtId="180" fontId="91" fillId="0" borderId="0"/>
    <xf numFmtId="182" fontId="96" fillId="3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4" fontId="124" fillId="0" borderId="0">
      <alignment vertical="center"/>
    </xf>
    <xf numFmtId="179" fontId="58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0" fillId="0" borderId="0"/>
    <xf numFmtId="177" fontId="0" fillId="0" borderId="0"/>
    <xf numFmtId="0" fontId="89" fillId="0" borderId="0" applyNumberFormat="0" applyFill="0" applyBorder="0" applyAlignment="0" applyProtection="0"/>
    <xf numFmtId="182" fontId="0" fillId="0" borderId="0"/>
    <xf numFmtId="182" fontId="58" fillId="22" borderId="0" applyNumberFormat="0" applyBorder="0" applyAlignment="0" applyProtection="0">
      <alignment vertical="center"/>
    </xf>
    <xf numFmtId="180" fontId="0" fillId="0" borderId="0"/>
    <xf numFmtId="180" fontId="0" fillId="0" borderId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77" fontId="0" fillId="0" borderId="0"/>
    <xf numFmtId="177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02" fillId="9" borderId="0" applyNumberFormat="0" applyBorder="0" applyAlignment="0" applyProtection="0">
      <alignment vertical="center"/>
    </xf>
    <xf numFmtId="180" fontId="0" fillId="0" borderId="0"/>
    <xf numFmtId="180" fontId="0" fillId="0" borderId="0"/>
    <xf numFmtId="180" fontId="0" fillId="0" borderId="0"/>
    <xf numFmtId="179" fontId="0" fillId="0" borderId="0"/>
    <xf numFmtId="180" fontId="0" fillId="0" borderId="0"/>
    <xf numFmtId="179" fontId="0" fillId="0" borderId="0"/>
    <xf numFmtId="0" fontId="0" fillId="0" borderId="0" applyNumberFormat="0" applyFont="0" applyFill="0" applyBorder="0" applyAlignment="0" applyProtection="0"/>
    <xf numFmtId="180" fontId="0" fillId="0" borderId="0"/>
    <xf numFmtId="180" fontId="0" fillId="0" borderId="0"/>
    <xf numFmtId="0" fontId="0" fillId="0" borderId="0" applyNumberFormat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0" fillId="0" borderId="0"/>
    <xf numFmtId="179" fontId="0" fillId="0" borderId="0"/>
    <xf numFmtId="179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0" fillId="0" borderId="0"/>
    <xf numFmtId="177" fontId="0" fillId="0" borderId="0"/>
    <xf numFmtId="177" fontId="58" fillId="9" borderId="0" applyNumberFormat="0" applyBorder="0" applyAlignment="0" applyProtection="0">
      <alignment vertical="center"/>
    </xf>
    <xf numFmtId="179" fontId="97" fillId="22" borderId="0" applyNumberFormat="0" applyBorder="0" applyAlignment="0" applyProtection="0"/>
    <xf numFmtId="180" fontId="0" fillId="0" borderId="0"/>
    <xf numFmtId="180" fontId="0" fillId="0" borderId="0"/>
    <xf numFmtId="0" fontId="0" fillId="0" borderId="0" applyNumberFormat="0" applyFont="0" applyFill="0" applyBorder="0" applyAlignment="0" applyProtection="0"/>
    <xf numFmtId="180" fontId="102" fillId="27" borderId="0" applyNumberFormat="0" applyBorder="0" applyAlignment="0" applyProtection="0">
      <alignment vertical="center"/>
    </xf>
    <xf numFmtId="179" fontId="0" fillId="0" borderId="0"/>
    <xf numFmtId="179" fontId="0" fillId="0" borderId="0"/>
    <xf numFmtId="179" fontId="102" fillId="27" borderId="0" applyNumberFormat="0" applyBorder="0" applyAlignment="0" applyProtection="0">
      <alignment vertical="center"/>
    </xf>
    <xf numFmtId="180" fontId="90" fillId="0" borderId="0"/>
    <xf numFmtId="180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58" fillId="9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179" fontId="0" fillId="0" borderId="0"/>
    <xf numFmtId="179" fontId="0" fillId="0" borderId="0"/>
    <xf numFmtId="179" fontId="0" fillId="0" borderId="0"/>
    <xf numFmtId="179" fontId="0" fillId="0" borderId="0"/>
    <xf numFmtId="180" fontId="102" fillId="17" borderId="0" applyNumberFormat="0" applyBorder="0" applyAlignment="0" applyProtection="0">
      <alignment vertical="center"/>
    </xf>
    <xf numFmtId="177" fontId="0" fillId="0" borderId="0"/>
    <xf numFmtId="177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102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0" fillId="0" borderId="0"/>
    <xf numFmtId="180" fontId="0" fillId="0" borderId="0"/>
    <xf numFmtId="0" fontId="0" fillId="0" borderId="0" applyNumberFormat="0" applyFont="0" applyFill="0" applyBorder="0" applyAlignment="0" applyProtection="0"/>
    <xf numFmtId="179" fontId="0" fillId="0" borderId="0"/>
    <xf numFmtId="179" fontId="0" fillId="0" borderId="0"/>
    <xf numFmtId="0" fontId="0" fillId="0" borderId="0" applyNumberFormat="0" applyFont="0" applyFill="0" applyBorder="0" applyAlignment="0" applyProtection="0"/>
    <xf numFmtId="180" fontId="0" fillId="0" borderId="0"/>
    <xf numFmtId="180" fontId="0" fillId="0" borderId="0"/>
    <xf numFmtId="0" fontId="0" fillId="0" borderId="0" applyNumberFormat="0" applyFon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179" fontId="0" fillId="0" borderId="0"/>
    <xf numFmtId="179" fontId="0" fillId="0" borderId="0"/>
    <xf numFmtId="0" fontId="0" fillId="0" borderId="0" applyNumberFormat="0" applyFont="0" applyFill="0" applyBorder="0" applyAlignment="0" applyProtection="0"/>
    <xf numFmtId="179" fontId="0" fillId="0" borderId="0"/>
    <xf numFmtId="182" fontId="96" fillId="28" borderId="0" applyNumberFormat="0" applyBorder="0" applyAlignment="0" applyProtection="0">
      <alignment vertical="center"/>
    </xf>
    <xf numFmtId="177" fontId="0" fillId="0" borderId="0"/>
    <xf numFmtId="177" fontId="0" fillId="0" borderId="0"/>
    <xf numFmtId="177" fontId="0" fillId="0" borderId="0"/>
    <xf numFmtId="179" fontId="0" fillId="0" borderId="0"/>
    <xf numFmtId="179" fontId="0" fillId="0" borderId="0"/>
    <xf numFmtId="177" fontId="0" fillId="0" borderId="0"/>
    <xf numFmtId="0" fontId="0" fillId="0" borderId="0" applyNumberFormat="0" applyFont="0" applyFill="0" applyBorder="0" applyAlignment="0" applyProtection="0"/>
    <xf numFmtId="177" fontId="0" fillId="0" borderId="0"/>
    <xf numFmtId="177" fontId="0" fillId="0" borderId="0"/>
    <xf numFmtId="0" fontId="63" fillId="0" borderId="0"/>
    <xf numFmtId="182" fontId="3" fillId="0" borderId="0">
      <alignment vertical="center"/>
    </xf>
    <xf numFmtId="0" fontId="0" fillId="0" borderId="0" applyNumberFormat="0" applyFont="0" applyFill="0" applyBorder="0" applyAlignment="0" applyProtection="0"/>
    <xf numFmtId="179" fontId="0" fillId="0" borderId="0"/>
    <xf numFmtId="179" fontId="0" fillId="0" borderId="0"/>
    <xf numFmtId="182" fontId="3" fillId="0" borderId="0"/>
    <xf numFmtId="0" fontId="0" fillId="0" borderId="0" applyNumberFormat="0" applyFont="0" applyFill="0" applyBorder="0" applyAlignment="0" applyProtection="0"/>
    <xf numFmtId="177" fontId="0" fillId="0" borderId="0"/>
    <xf numFmtId="177" fontId="0" fillId="0" borderId="0"/>
    <xf numFmtId="180" fontId="0" fillId="0" borderId="0"/>
    <xf numFmtId="180" fontId="0" fillId="0" borderId="0"/>
    <xf numFmtId="180" fontId="90" fillId="0" borderId="0"/>
    <xf numFmtId="180" fontId="0" fillId="0" borderId="0"/>
    <xf numFmtId="182" fontId="98" fillId="0" borderId="0" applyNumberFormat="0" applyFill="0" applyBorder="0" applyAlignment="0" applyProtection="0">
      <alignment vertical="center"/>
    </xf>
    <xf numFmtId="179" fontId="0" fillId="0" borderId="0"/>
    <xf numFmtId="179" fontId="0" fillId="0" borderId="0"/>
    <xf numFmtId="0" fontId="0" fillId="0" borderId="0" applyNumberFormat="0" applyFont="0" applyFill="0" applyBorder="0" applyAlignment="0" applyProtection="0"/>
    <xf numFmtId="182" fontId="96" fillId="37" borderId="0" applyNumberFormat="0" applyBorder="0" applyAlignment="0" applyProtection="0">
      <alignment vertical="center"/>
    </xf>
    <xf numFmtId="179" fontId="90" fillId="0" borderId="0"/>
    <xf numFmtId="180" fontId="90" fillId="0" borderId="0"/>
    <xf numFmtId="179" fontId="0" fillId="0" borderId="0"/>
    <xf numFmtId="0" fontId="0" fillId="0" borderId="0" applyNumberFormat="0" applyFont="0" applyFill="0" applyBorder="0" applyAlignment="0" applyProtection="0"/>
    <xf numFmtId="177" fontId="0" fillId="0" borderId="0"/>
    <xf numFmtId="177" fontId="0" fillId="0" borderId="0"/>
    <xf numFmtId="177" fontId="90" fillId="0" borderId="0"/>
    <xf numFmtId="177" fontId="0" fillId="0" borderId="0"/>
    <xf numFmtId="180" fontId="0" fillId="0" borderId="0"/>
    <xf numFmtId="180" fontId="0" fillId="0" borderId="0"/>
    <xf numFmtId="179" fontId="0" fillId="0" borderId="0"/>
    <xf numFmtId="179" fontId="0" fillId="0" borderId="0"/>
    <xf numFmtId="0" fontId="58" fillId="30" borderId="55" applyNumberFormat="0" applyFont="0" applyAlignment="0" applyProtection="0">
      <alignment vertical="center"/>
    </xf>
    <xf numFmtId="180" fontId="0" fillId="0" borderId="0"/>
    <xf numFmtId="180" fontId="0" fillId="0" borderId="0"/>
    <xf numFmtId="177" fontId="0" fillId="0" borderId="0"/>
    <xf numFmtId="177" fontId="0" fillId="0" borderId="0"/>
    <xf numFmtId="180" fontId="0" fillId="0" borderId="0"/>
    <xf numFmtId="179" fontId="0" fillId="0" borderId="0"/>
    <xf numFmtId="177" fontId="0" fillId="0" borderId="0"/>
    <xf numFmtId="177" fontId="0" fillId="0" borderId="0"/>
    <xf numFmtId="179" fontId="0" fillId="0" borderId="0"/>
    <xf numFmtId="180" fontId="102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0" fillId="0" borderId="0"/>
    <xf numFmtId="179" fontId="102" fillId="24" borderId="0" applyNumberFormat="0" applyBorder="0" applyAlignment="0" applyProtection="0">
      <alignment vertical="center"/>
    </xf>
    <xf numFmtId="182" fontId="96" fillId="28" borderId="0" applyNumberFormat="0" applyBorder="0" applyAlignment="0" applyProtection="0">
      <alignment vertical="center"/>
    </xf>
    <xf numFmtId="179" fontId="0" fillId="0" borderId="0"/>
    <xf numFmtId="177" fontId="91" fillId="0" borderId="0"/>
    <xf numFmtId="0" fontId="0" fillId="0" borderId="0" applyNumberFormat="0" applyFon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177" fontId="91" fillId="0" borderId="0"/>
    <xf numFmtId="0" fontId="0" fillId="0" borderId="0" applyNumberFormat="0" applyFont="0" applyFill="0" applyBorder="0" applyAlignment="0" applyProtection="0"/>
    <xf numFmtId="177" fontId="97" fillId="17" borderId="0" applyNumberFormat="0" applyBorder="0" applyAlignment="0" applyProtection="0"/>
    <xf numFmtId="191" fontId="153" fillId="0" borderId="0"/>
    <xf numFmtId="177" fontId="0" fillId="0" borderId="0"/>
    <xf numFmtId="180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0" fillId="0" borderId="0"/>
    <xf numFmtId="180" fontId="91" fillId="0" borderId="0"/>
    <xf numFmtId="0" fontId="0" fillId="0" borderId="0" applyNumberFormat="0" applyFont="0" applyFill="0" applyBorder="0" applyAlignment="0" applyProtection="0"/>
    <xf numFmtId="179" fontId="102" fillId="27" borderId="0" applyNumberFormat="0" applyBorder="0" applyAlignment="0" applyProtection="0">
      <alignment vertical="center"/>
    </xf>
    <xf numFmtId="182" fontId="109" fillId="0" borderId="58" applyNumberFormat="0" applyFill="0" applyAlignment="0" applyProtection="0">
      <alignment vertical="center"/>
    </xf>
    <xf numFmtId="179" fontId="0" fillId="0" borderId="0"/>
    <xf numFmtId="179" fontId="91" fillId="0" borderId="0"/>
    <xf numFmtId="182" fontId="109" fillId="0" borderId="58" applyNumberFormat="0" applyFill="0" applyAlignment="0" applyProtection="0">
      <alignment vertical="center"/>
    </xf>
    <xf numFmtId="179" fontId="94" fillId="25" borderId="0" applyNumberFormat="0" applyBorder="0" applyAlignment="0" applyProtection="0">
      <alignment vertical="center"/>
    </xf>
    <xf numFmtId="177" fontId="0" fillId="0" borderId="0"/>
    <xf numFmtId="177" fontId="91" fillId="0" borderId="0"/>
    <xf numFmtId="180" fontId="91" fillId="0" borderId="0"/>
    <xf numFmtId="0" fontId="0" fillId="0" borderId="0" applyNumberFormat="0" applyFont="0" applyFill="0" applyBorder="0" applyAlignment="0" applyProtection="0"/>
    <xf numFmtId="180" fontId="0" fillId="0" borderId="0"/>
    <xf numFmtId="180" fontId="15" fillId="0" borderId="0"/>
    <xf numFmtId="0" fontId="0" fillId="0" borderId="0" applyNumberFormat="0" applyFont="0" applyFill="0" applyBorder="0" applyAlignment="0" applyProtection="0"/>
    <xf numFmtId="179" fontId="0" fillId="0" borderId="0"/>
    <xf numFmtId="180" fontId="0" fillId="0" borderId="0"/>
    <xf numFmtId="179" fontId="15" fillId="0" borderId="0"/>
    <xf numFmtId="0" fontId="0" fillId="0" borderId="0" applyNumberFormat="0" applyFont="0" applyFill="0" applyBorder="0" applyAlignment="0" applyProtection="0"/>
    <xf numFmtId="177" fontId="0" fillId="0" borderId="0"/>
    <xf numFmtId="177" fontId="15" fillId="0" borderId="0"/>
    <xf numFmtId="0" fontId="3" fillId="18" borderId="0" applyNumberFormat="0" applyBorder="0" applyAlignment="0" applyProtection="0">
      <alignment vertical="center"/>
    </xf>
    <xf numFmtId="180" fontId="0" fillId="0" borderId="0"/>
    <xf numFmtId="0" fontId="0" fillId="0" borderId="0" applyNumberFormat="0" applyFont="0" applyFill="0" applyBorder="0" applyAlignment="0" applyProtection="0"/>
    <xf numFmtId="177" fontId="0" fillId="0" borderId="0"/>
    <xf numFmtId="182" fontId="58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0" fillId="0" borderId="0"/>
    <xf numFmtId="182" fontId="109" fillId="0" borderId="58" applyNumberFormat="0" applyFill="0" applyAlignment="0" applyProtection="0">
      <alignment vertical="center"/>
    </xf>
    <xf numFmtId="177" fontId="0" fillId="0" borderId="0"/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18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182" fontId="58" fillId="23" borderId="0" applyNumberFormat="0" applyBorder="0" applyAlignment="0" applyProtection="0">
      <alignment vertical="center"/>
    </xf>
    <xf numFmtId="177" fontId="0" fillId="0" borderId="0"/>
    <xf numFmtId="0" fontId="96" fillId="35" borderId="0" applyNumberFormat="0" applyBorder="0" applyAlignment="0" applyProtection="0">
      <alignment vertical="center"/>
    </xf>
    <xf numFmtId="179" fontId="58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0" fillId="0" borderId="0"/>
    <xf numFmtId="182" fontId="58" fillId="30" borderId="55" applyNumberFormat="0" applyFont="0" applyAlignment="0" applyProtection="0">
      <alignment vertical="center"/>
    </xf>
    <xf numFmtId="177" fontId="0" fillId="0" borderId="0"/>
    <xf numFmtId="177" fontId="15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182" fontId="0" fillId="0" borderId="0"/>
    <xf numFmtId="180" fontId="90" fillId="0" borderId="0"/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180" fontId="0" fillId="0" borderId="0"/>
    <xf numFmtId="0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0" fillId="0" borderId="0"/>
    <xf numFmtId="177" fontId="90" fillId="0" borderId="0"/>
    <xf numFmtId="0" fontId="0" fillId="0" borderId="0" applyNumberFormat="0" applyFon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179" fontId="0" fillId="0" borderId="0"/>
    <xf numFmtId="0" fontId="0" fillId="0" borderId="0" applyNumberFormat="0" applyFont="0" applyFill="0" applyBorder="0" applyAlignment="0" applyProtection="0"/>
    <xf numFmtId="179" fontId="0" fillId="0" borderId="0"/>
    <xf numFmtId="180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101" fillId="0" borderId="0" applyNumberFormat="0" applyFill="0" applyBorder="0" applyAlignment="0" applyProtection="0">
      <alignment vertical="top"/>
      <protection locked="0"/>
    </xf>
    <xf numFmtId="18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0" fillId="0" borderId="0"/>
    <xf numFmtId="177" fontId="58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180" fontId="0" fillId="0" borderId="0"/>
    <xf numFmtId="180" fontId="91" fillId="0" borderId="0"/>
    <xf numFmtId="180" fontId="0" fillId="0" borderId="0"/>
    <xf numFmtId="180" fontId="90" fillId="0" borderId="0"/>
    <xf numFmtId="179" fontId="91" fillId="0" borderId="0"/>
    <xf numFmtId="179" fontId="0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180" fontId="0" fillId="0" borderId="0"/>
    <xf numFmtId="177" fontId="91" fillId="0" borderId="0"/>
    <xf numFmtId="177" fontId="0" fillId="0" borderId="0"/>
    <xf numFmtId="0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0" fillId="0" borderId="0"/>
    <xf numFmtId="180" fontId="0" fillId="0" borderId="0"/>
    <xf numFmtId="180" fontId="15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/>
    <xf numFmtId="177" fontId="0" fillId="0" borderId="0"/>
    <xf numFmtId="0" fontId="89" fillId="0" borderId="0" applyNumberFormat="0" applyFill="0" applyBorder="0" applyAlignment="0" applyProtection="0"/>
    <xf numFmtId="179" fontId="0" fillId="0" borderId="0"/>
    <xf numFmtId="179" fontId="15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177" fontId="15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0" fillId="0" borderId="0"/>
    <xf numFmtId="180" fontId="15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58" fillId="24" borderId="0" applyNumberFormat="0" applyBorder="0" applyAlignment="0" applyProtection="0">
      <alignment vertical="center"/>
    </xf>
    <xf numFmtId="0" fontId="58" fillId="30" borderId="55" applyNumberFormat="0" applyFont="0" applyAlignment="0" applyProtection="0">
      <alignment vertical="center"/>
    </xf>
    <xf numFmtId="179" fontId="0" fillId="0" borderId="0"/>
    <xf numFmtId="179" fontId="15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180" fontId="0" fillId="0" borderId="0"/>
    <xf numFmtId="0" fontId="0" fillId="0" borderId="0" applyNumberFormat="0" applyFont="0" applyFill="0" applyBorder="0" applyAlignment="0" applyProtection="0"/>
    <xf numFmtId="179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0" fontId="0" fillId="0" borderId="0" applyNumberFormat="0" applyFont="0" applyFill="0" applyBorder="0" applyAlignment="0" applyProtection="0"/>
    <xf numFmtId="182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180" fontId="0" fillId="0" borderId="0"/>
    <xf numFmtId="179" fontId="90" fillId="0" borderId="0"/>
    <xf numFmtId="0" fontId="0" fillId="0" borderId="0" applyNumberFormat="0" applyFont="0" applyFill="0" applyBorder="0" applyAlignment="0" applyProtection="0"/>
    <xf numFmtId="180" fontId="0" fillId="0" borderId="0"/>
    <xf numFmtId="182" fontId="96" fillId="36" borderId="0" applyNumberFormat="0" applyBorder="0" applyAlignment="0" applyProtection="0">
      <alignment vertical="center"/>
    </xf>
    <xf numFmtId="179" fontId="96" fillId="22" borderId="0" applyNumberFormat="0" applyBorder="0" applyAlignment="0" applyProtection="0">
      <alignment vertical="center"/>
    </xf>
    <xf numFmtId="179" fontId="0" fillId="0" borderId="0"/>
    <xf numFmtId="182" fontId="58" fillId="27" borderId="0" applyNumberFormat="0" applyBorder="0" applyAlignment="0" applyProtection="0">
      <alignment vertical="center"/>
    </xf>
    <xf numFmtId="177" fontId="58" fillId="3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9" fontId="96" fillId="22" borderId="0" applyNumberFormat="0" applyBorder="0" applyAlignment="0" applyProtection="0">
      <alignment vertical="center"/>
    </xf>
    <xf numFmtId="177" fontId="0" fillId="0" borderId="0"/>
    <xf numFmtId="0" fontId="58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5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80" fontId="0" fillId="0" borderId="0"/>
    <xf numFmtId="180" fontId="90" fillId="0" borderId="0"/>
    <xf numFmtId="179" fontId="0" fillId="0" borderId="0"/>
    <xf numFmtId="0" fontId="0" fillId="0" borderId="0" applyNumberFormat="0" applyFont="0" applyFill="0" applyBorder="0" applyAlignment="0" applyProtection="0"/>
    <xf numFmtId="177" fontId="90" fillId="0" borderId="0"/>
    <xf numFmtId="180" fontId="0" fillId="0" borderId="0"/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180" fontId="0" fillId="0" borderId="0"/>
    <xf numFmtId="180" fontId="0" fillId="0" borderId="0"/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177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136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177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0" fillId="0" borderId="0"/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6" fillId="31" borderId="0" applyNumberFormat="0" applyBorder="0" applyAlignment="0" applyProtection="0">
      <alignment vertical="center"/>
    </xf>
    <xf numFmtId="180" fontId="90" fillId="0" borderId="0"/>
    <xf numFmtId="0" fontId="101" fillId="0" borderId="0" applyNumberFormat="0" applyFill="0" applyBorder="0" applyAlignment="0" applyProtection="0">
      <alignment vertical="top"/>
      <protection locked="0"/>
    </xf>
    <xf numFmtId="18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180" fontId="97" fillId="9" borderId="0" applyNumberFormat="0" applyBorder="0" applyAlignment="0" applyProtection="0"/>
    <xf numFmtId="180" fontId="0" fillId="0" borderId="0"/>
    <xf numFmtId="0" fontId="101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180" fontId="58" fillId="22" borderId="0" applyNumberFormat="0" applyBorder="0" applyAlignment="0" applyProtection="0">
      <alignment vertical="center"/>
    </xf>
    <xf numFmtId="179" fontId="0" fillId="0" borderId="0"/>
    <xf numFmtId="179" fontId="97" fillId="9" borderId="0" applyNumberFormat="0" applyBorder="0" applyAlignment="0" applyProtection="0"/>
    <xf numFmtId="0" fontId="0" fillId="0" borderId="0" applyNumberFormat="0" applyFont="0" applyFill="0" applyBorder="0" applyAlignment="0" applyProtection="0"/>
    <xf numFmtId="180" fontId="0" fillId="0" borderId="0"/>
    <xf numFmtId="179" fontId="0" fillId="0" borderId="0"/>
    <xf numFmtId="177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58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58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0" fillId="0" borderId="0"/>
    <xf numFmtId="180" fontId="0" fillId="0" borderId="0"/>
    <xf numFmtId="0" fontId="0" fillId="0" borderId="0" applyNumberFormat="0" applyFont="0" applyFill="0" applyBorder="0" applyAlignment="0" applyProtection="0"/>
    <xf numFmtId="177" fontId="0" fillId="0" borderId="0"/>
    <xf numFmtId="179" fontId="0" fillId="0" borderId="0"/>
    <xf numFmtId="177" fontId="0" fillId="0" borderId="0"/>
    <xf numFmtId="180" fontId="15" fillId="0" borderId="0"/>
    <xf numFmtId="179" fontId="15" fillId="0" borderId="0"/>
    <xf numFmtId="180" fontId="94" fillId="20" borderId="0" applyNumberFormat="0" applyBorder="0" applyAlignment="0" applyProtection="0">
      <alignment vertical="center"/>
    </xf>
    <xf numFmtId="180" fontId="15" fillId="0" borderId="0"/>
    <xf numFmtId="179" fontId="58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4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4" fillId="20" borderId="0" applyNumberFormat="0" applyBorder="0" applyAlignment="0" applyProtection="0">
      <alignment vertical="center"/>
    </xf>
    <xf numFmtId="179" fontId="15" fillId="0" borderId="0"/>
    <xf numFmtId="177" fontId="15" fillId="0" borderId="0"/>
    <xf numFmtId="0" fontId="0" fillId="0" borderId="0" applyNumberFormat="0" applyFont="0" applyFill="0" applyBorder="0" applyAlignment="0" applyProtection="0"/>
    <xf numFmtId="180" fontId="94" fillId="19" borderId="0" applyNumberFormat="0" applyBorder="0" applyAlignment="0" applyProtection="0">
      <alignment vertical="center"/>
    </xf>
    <xf numFmtId="177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1" fillId="0" borderId="0"/>
    <xf numFmtId="177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80" fontId="15" fillId="0" borderId="0"/>
    <xf numFmtId="0" fontId="89" fillId="0" borderId="0" applyNumberFormat="0" applyFill="0" applyBorder="0" applyAlignment="0" applyProtection="0"/>
    <xf numFmtId="180" fontId="91" fillId="0" borderId="0"/>
    <xf numFmtId="0" fontId="89" fillId="0" borderId="0" applyNumberFormat="0" applyFill="0" applyBorder="0" applyAlignment="0" applyProtection="0"/>
    <xf numFmtId="177" fontId="15" fillId="0" borderId="0"/>
    <xf numFmtId="0" fontId="89" fillId="0" borderId="0" applyNumberFormat="0" applyFill="0" applyBorder="0" applyAlignment="0" applyProtection="0"/>
    <xf numFmtId="177" fontId="91" fillId="0" borderId="0"/>
    <xf numFmtId="179" fontId="58" fillId="19" borderId="0" applyNumberFormat="0" applyBorder="0" applyAlignment="0" applyProtection="0">
      <alignment vertical="center"/>
    </xf>
    <xf numFmtId="177" fontId="0" fillId="0" borderId="0"/>
    <xf numFmtId="0" fontId="0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>
      <alignment vertical="top"/>
      <protection locked="0"/>
    </xf>
    <xf numFmtId="179" fontId="0" fillId="0" borderId="0"/>
    <xf numFmtId="179" fontId="110" fillId="24" borderId="0" applyNumberFormat="0" applyBorder="0" applyAlignment="0" applyProtection="0">
      <alignment vertical="center"/>
    </xf>
    <xf numFmtId="177" fontId="58" fillId="19" borderId="0" applyNumberFormat="0" applyBorder="0" applyAlignment="0" applyProtection="0">
      <alignment vertical="center"/>
    </xf>
    <xf numFmtId="177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0" fillId="0" borderId="0"/>
    <xf numFmtId="180" fontId="102" fillId="23" borderId="0" applyNumberFormat="0" applyBorder="0" applyAlignment="0" applyProtection="0">
      <alignment vertical="center"/>
    </xf>
    <xf numFmtId="179" fontId="0" fillId="0" borderId="0"/>
    <xf numFmtId="179" fontId="102" fillId="23" borderId="0" applyNumberFormat="0" applyBorder="0" applyAlignment="0" applyProtection="0">
      <alignment vertical="center"/>
    </xf>
    <xf numFmtId="179" fontId="102" fillId="23" borderId="0" applyNumberFormat="0" applyBorder="0" applyAlignment="0" applyProtection="0">
      <alignment vertical="center"/>
    </xf>
    <xf numFmtId="177" fontId="58" fillId="24" borderId="0" applyNumberFormat="0" applyBorder="0" applyAlignment="0" applyProtection="0">
      <alignment vertical="center"/>
    </xf>
    <xf numFmtId="179" fontId="0" fillId="0" borderId="0"/>
    <xf numFmtId="180" fontId="15" fillId="0" borderId="0"/>
    <xf numFmtId="0" fontId="0" fillId="0" borderId="0" applyNumberFormat="0" applyFont="0" applyFill="0" applyBorder="0" applyAlignment="0" applyProtection="0"/>
    <xf numFmtId="177" fontId="0" fillId="0" borderId="0"/>
    <xf numFmtId="179" fontId="58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179" fontId="90" fillId="0" borderId="0"/>
    <xf numFmtId="0" fontId="110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58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1" fillId="0" borderId="0"/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79" fontId="91" fillId="0" borderId="0"/>
    <xf numFmtId="177" fontId="90" fillId="0" borderId="0"/>
    <xf numFmtId="0" fontId="0" fillId="0" borderId="0" applyNumberFormat="0" applyFont="0" applyFill="0" applyBorder="0" applyAlignment="0" applyProtection="0"/>
    <xf numFmtId="180" fontId="15" fillId="0" borderId="0"/>
    <xf numFmtId="179" fontId="102" fillId="20" borderId="0" applyNumberFormat="0" applyBorder="0" applyAlignment="0" applyProtection="0">
      <alignment vertical="center"/>
    </xf>
    <xf numFmtId="177" fontId="94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0" fillId="0" borderId="0"/>
    <xf numFmtId="177" fontId="15" fillId="0" borderId="0"/>
    <xf numFmtId="0" fontId="0" fillId="0" borderId="0" applyNumberFormat="0" applyFont="0" applyFill="0" applyBorder="0" applyAlignment="0" applyProtection="0"/>
    <xf numFmtId="179" fontId="0" fillId="0" borderId="0"/>
    <xf numFmtId="177" fontId="15" fillId="0" borderId="0"/>
    <xf numFmtId="180" fontId="0" fillId="0" borderId="0"/>
    <xf numFmtId="177" fontId="90" fillId="0" borderId="0"/>
    <xf numFmtId="180" fontId="97" fillId="26" borderId="0" applyNumberFormat="0" applyBorder="0" applyAlignment="0" applyProtection="0"/>
    <xf numFmtId="177" fontId="0" fillId="0" borderId="0"/>
    <xf numFmtId="180" fontId="0" fillId="0" borderId="0"/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0" fontId="0" fillId="0" borderId="0" applyNumberFormat="0" applyFont="0" applyFill="0" applyBorder="0" applyAlignment="0" applyProtection="0"/>
    <xf numFmtId="179" fontId="91" fillId="0" borderId="0"/>
    <xf numFmtId="179" fontId="0" fillId="0" borderId="0"/>
    <xf numFmtId="179" fontId="91" fillId="0" borderId="0"/>
    <xf numFmtId="177" fontId="91" fillId="0" borderId="0"/>
    <xf numFmtId="177" fontId="0" fillId="0" borderId="0"/>
    <xf numFmtId="0" fontId="0" fillId="0" borderId="0" applyNumberFormat="0" applyFont="0" applyFill="0" applyBorder="0" applyAlignment="0" applyProtection="0"/>
    <xf numFmtId="180" fontId="15" fillId="0" borderId="0"/>
    <xf numFmtId="0" fontId="0" fillId="0" borderId="0" applyNumberFormat="0" applyFont="0" applyFill="0" applyBorder="0" applyAlignment="0" applyProtection="0"/>
    <xf numFmtId="177" fontId="91" fillId="0" borderId="0"/>
    <xf numFmtId="180" fontId="15" fillId="0" borderId="0"/>
    <xf numFmtId="0" fontId="0" fillId="0" borderId="0" applyNumberFormat="0" applyFont="0" applyFill="0" applyBorder="0" applyAlignment="0" applyProtection="0"/>
    <xf numFmtId="180" fontId="15" fillId="0" borderId="0"/>
    <xf numFmtId="179" fontId="15" fillId="0" borderId="0"/>
    <xf numFmtId="179" fontId="15" fillId="0" borderId="0"/>
    <xf numFmtId="177" fontId="94" fillId="3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15" fillId="0" borderId="0"/>
    <xf numFmtId="182" fontId="58" fillId="30" borderId="55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15" fillId="0" borderId="0"/>
    <xf numFmtId="0" fontId="58" fillId="30" borderId="55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1" fillId="0" borderId="0"/>
    <xf numFmtId="182" fontId="119" fillId="0" borderId="0" applyNumberFormat="0" applyFill="0" applyBorder="0" applyAlignment="0" applyProtection="0">
      <alignment vertical="center"/>
    </xf>
    <xf numFmtId="179" fontId="91" fillId="0" borderId="0"/>
    <xf numFmtId="177" fontId="91" fillId="0" borderId="0"/>
    <xf numFmtId="0" fontId="11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0" fillId="0" borderId="0"/>
    <xf numFmtId="177" fontId="90" fillId="0" borderId="0"/>
    <xf numFmtId="0" fontId="0" fillId="0" borderId="0" applyNumberFormat="0" applyFont="0" applyFill="0" applyBorder="0" applyAlignment="0" applyProtection="0"/>
    <xf numFmtId="180" fontId="0" fillId="0" borderId="0"/>
    <xf numFmtId="179" fontId="0" fillId="0" borderId="0"/>
    <xf numFmtId="0" fontId="0" fillId="0" borderId="0" applyNumberFormat="0" applyFont="0" applyFill="0" applyBorder="0" applyAlignment="0" applyProtection="0"/>
    <xf numFmtId="0" fontId="3" fillId="48" borderId="0" applyNumberFormat="0" applyBorder="0" applyAlignment="0" applyProtection="0">
      <alignment vertical="center"/>
    </xf>
    <xf numFmtId="177" fontId="0" fillId="0" borderId="0"/>
    <xf numFmtId="179" fontId="0" fillId="0" borderId="0"/>
    <xf numFmtId="177" fontId="0" fillId="0" borderId="0"/>
    <xf numFmtId="0" fontId="0" fillId="0" borderId="0" applyNumberFormat="0" applyFont="0" applyFill="0" applyBorder="0" applyAlignment="0" applyProtection="0"/>
    <xf numFmtId="179" fontId="0" fillId="0" borderId="0"/>
    <xf numFmtId="180" fontId="0" fillId="0" borderId="0"/>
    <xf numFmtId="182" fontId="98" fillId="0" borderId="50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177" fontId="0" fillId="0" borderId="0"/>
    <xf numFmtId="180" fontId="0" fillId="0" borderId="0"/>
    <xf numFmtId="179" fontId="0" fillId="0" borderId="0"/>
    <xf numFmtId="0" fontId="0" fillId="0" borderId="0" applyNumberFormat="0" applyFont="0" applyFill="0" applyBorder="0" applyAlignment="0" applyProtection="0"/>
    <xf numFmtId="179" fontId="90" fillId="0" borderId="0"/>
    <xf numFmtId="0" fontId="105" fillId="17" borderId="0" applyNumberFormat="0" applyBorder="0" applyAlignment="0" applyProtection="0">
      <alignment vertical="center"/>
    </xf>
    <xf numFmtId="179" fontId="58" fillId="9" borderId="0" applyNumberFormat="0" applyBorder="0" applyAlignment="0" applyProtection="0">
      <alignment vertical="center"/>
    </xf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0" fillId="0" borderId="0"/>
    <xf numFmtId="180" fontId="0" fillId="0" borderId="0"/>
    <xf numFmtId="182" fontId="110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0" fillId="0" borderId="0"/>
    <xf numFmtId="177" fontId="102" fillId="17" borderId="0" applyNumberFormat="0" applyBorder="0" applyAlignment="0" applyProtection="0">
      <alignment vertical="center"/>
    </xf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0" fontId="109" fillId="0" borderId="58" applyNumberFormat="0" applyFill="0" applyAlignment="0" applyProtection="0">
      <alignment vertical="center"/>
    </xf>
    <xf numFmtId="177" fontId="94" fillId="30" borderId="0" applyNumberFormat="0" applyBorder="0" applyAlignment="0" applyProtection="0">
      <alignment vertical="center"/>
    </xf>
    <xf numFmtId="180" fontId="0" fillId="0" borderId="0"/>
    <xf numFmtId="179" fontId="0" fillId="0" borderId="0"/>
    <xf numFmtId="177" fontId="0" fillId="0" borderId="0"/>
    <xf numFmtId="180" fontId="0" fillId="0" borderId="0"/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180" fontId="90" fillId="0" borderId="0"/>
    <xf numFmtId="0" fontId="89" fillId="0" borderId="0" applyNumberForma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177" fontId="90" fillId="0" borderId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79" fontId="58" fillId="22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177" fontId="58" fillId="17" borderId="0" applyNumberFormat="0" applyBorder="0" applyAlignment="0" applyProtection="0">
      <alignment vertical="center"/>
    </xf>
    <xf numFmtId="180" fontId="90" fillId="0" borderId="0"/>
    <xf numFmtId="0" fontId="105" fillId="17" borderId="0" applyNumberFormat="0" applyBorder="0" applyAlignment="0" applyProtection="0">
      <alignment vertical="center"/>
    </xf>
    <xf numFmtId="179" fontId="58" fillId="20" borderId="0" applyNumberFormat="0" applyBorder="0" applyAlignment="0" applyProtection="0">
      <alignment vertical="center"/>
    </xf>
    <xf numFmtId="180" fontId="0" fillId="0" borderId="0"/>
    <xf numFmtId="182" fontId="103" fillId="29" borderId="53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0" fillId="0" borderId="0"/>
    <xf numFmtId="177" fontId="90" fillId="0" borderId="0"/>
    <xf numFmtId="0" fontId="89" fillId="0" borderId="0" applyNumberFormat="0" applyFill="0" applyBorder="0" applyAlignment="0" applyProtection="0"/>
    <xf numFmtId="177" fontId="58" fillId="9" borderId="0" applyNumberFormat="0" applyBorder="0" applyAlignment="0" applyProtection="0">
      <alignment vertical="center"/>
    </xf>
    <xf numFmtId="179" fontId="0" fillId="0" borderId="0"/>
    <xf numFmtId="177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1" fillId="0" borderId="0"/>
    <xf numFmtId="179" fontId="91" fillId="0" borderId="0"/>
    <xf numFmtId="177" fontId="91" fillId="0" borderId="0"/>
    <xf numFmtId="177" fontId="0" fillId="0" borderId="0"/>
    <xf numFmtId="180" fontId="90" fillId="0" borderId="0"/>
    <xf numFmtId="0" fontId="0" fillId="0" borderId="0" applyNumberFormat="0" applyFont="0" applyFill="0" applyBorder="0" applyAlignment="0" applyProtection="0"/>
    <xf numFmtId="180" fontId="15" fillId="0" borderId="0"/>
    <xf numFmtId="179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5" fillId="0" borderId="0"/>
    <xf numFmtId="179" fontId="90" fillId="0" borderId="0"/>
    <xf numFmtId="0" fontId="98" fillId="0" borderId="50" applyNumberFormat="0" applyFill="0" applyAlignment="0" applyProtection="0">
      <alignment vertical="center"/>
    </xf>
    <xf numFmtId="177" fontId="90" fillId="0" borderId="0"/>
    <xf numFmtId="0" fontId="0" fillId="0" borderId="0" applyNumberFormat="0" applyFont="0" applyFill="0" applyBorder="0" applyAlignment="0" applyProtection="0"/>
    <xf numFmtId="177" fontId="15" fillId="0" borderId="0"/>
    <xf numFmtId="0" fontId="15" fillId="0" borderId="0"/>
    <xf numFmtId="179" fontId="102" fillId="24" borderId="0" applyNumberFormat="0" applyBorder="0" applyAlignment="0" applyProtection="0">
      <alignment vertical="center"/>
    </xf>
    <xf numFmtId="180" fontId="0" fillId="0" borderId="0"/>
    <xf numFmtId="0" fontId="58" fillId="32" borderId="0" applyNumberFormat="0" applyBorder="0" applyAlignment="0" applyProtection="0">
      <alignment vertical="center"/>
    </xf>
    <xf numFmtId="177" fontId="0" fillId="0" borderId="0"/>
    <xf numFmtId="41" fontId="0" fillId="0" borderId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1" fillId="0" borderId="0"/>
    <xf numFmtId="180" fontId="0" fillId="0" borderId="0"/>
    <xf numFmtId="180" fontId="91" fillId="0" borderId="0"/>
    <xf numFmtId="177" fontId="0" fillId="0" borderId="0"/>
    <xf numFmtId="0" fontId="0" fillId="0" borderId="0" applyNumberFormat="0" applyFont="0" applyFill="0" applyBorder="0" applyAlignment="0" applyProtection="0"/>
    <xf numFmtId="179" fontId="0" fillId="0" borderId="0"/>
    <xf numFmtId="180" fontId="90" fillId="0" borderId="0"/>
    <xf numFmtId="0" fontId="0" fillId="0" borderId="0" applyNumberFormat="0" applyFont="0" applyFill="0" applyBorder="0" applyAlignment="0" applyProtection="0"/>
    <xf numFmtId="177" fontId="0" fillId="0" borderId="0"/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180" fontId="0" fillId="0" borderId="0"/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58" fillId="17" borderId="0" applyNumberFormat="0" applyBorder="0" applyAlignment="0" applyProtection="0">
      <alignment vertical="center"/>
    </xf>
    <xf numFmtId="177" fontId="0" fillId="0" borderId="0"/>
    <xf numFmtId="179" fontId="90" fillId="0" borderId="0"/>
    <xf numFmtId="0" fontId="0" fillId="0" borderId="0" applyNumberFormat="0" applyFont="0" applyFill="0" applyBorder="0" applyAlignment="0" applyProtection="0"/>
    <xf numFmtId="179" fontId="94" fillId="25" borderId="0" applyNumberFormat="0" applyBorder="0" applyAlignment="0" applyProtection="0">
      <alignment vertical="center"/>
    </xf>
    <xf numFmtId="0" fontId="0" fillId="0" borderId="0"/>
    <xf numFmtId="177" fontId="90" fillId="0" borderId="0"/>
    <xf numFmtId="0" fontId="0" fillId="0" borderId="0" applyNumberFormat="0" applyFont="0" applyFill="0" applyBorder="0" applyAlignment="0" applyProtection="0"/>
    <xf numFmtId="0" fontId="58" fillId="9" borderId="0" applyNumberFormat="0" applyBorder="0" applyAlignment="0" applyProtection="0">
      <alignment vertical="center"/>
    </xf>
    <xf numFmtId="177" fontId="90" fillId="0" borderId="0"/>
    <xf numFmtId="0" fontId="0" fillId="0" borderId="0" applyNumberFormat="0" applyFont="0" applyFill="0" applyBorder="0" applyAlignment="0" applyProtection="0"/>
    <xf numFmtId="179" fontId="58" fillId="27" borderId="0" applyNumberFormat="0" applyBorder="0" applyAlignment="0" applyProtection="0">
      <alignment vertical="center"/>
    </xf>
    <xf numFmtId="180" fontId="90" fillId="0" borderId="0"/>
    <xf numFmtId="0" fontId="0" fillId="0" borderId="0" applyNumberFormat="0" applyFont="0" applyFill="0" applyBorder="0" applyAlignment="0" applyProtection="0"/>
    <xf numFmtId="180" fontId="90" fillId="0" borderId="0"/>
    <xf numFmtId="177" fontId="58" fillId="24" borderId="0" applyNumberFormat="0" applyBorder="0" applyAlignment="0" applyProtection="0">
      <alignment vertical="center"/>
    </xf>
    <xf numFmtId="179" fontId="90" fillId="0" borderId="0"/>
    <xf numFmtId="179" fontId="90" fillId="0" borderId="0"/>
    <xf numFmtId="182" fontId="95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179" fontId="90" fillId="0" borderId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79" fontId="94" fillId="19" borderId="0" applyNumberFormat="0" applyBorder="0" applyAlignment="0" applyProtection="0">
      <alignment vertical="center"/>
    </xf>
    <xf numFmtId="179" fontId="90" fillId="0" borderId="0"/>
    <xf numFmtId="177" fontId="15" fillId="0" borderId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79" fontId="58" fillId="22" borderId="0" applyNumberFormat="0" applyBorder="0" applyAlignment="0" applyProtection="0">
      <alignment vertical="center"/>
    </xf>
    <xf numFmtId="180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1" fillId="0" borderId="0"/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80" fontId="0" fillId="0" borderId="0"/>
    <xf numFmtId="41" fontId="0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179" fontId="0" fillId="0" borderId="0"/>
    <xf numFmtId="177" fontId="0" fillId="0" borderId="0"/>
    <xf numFmtId="0" fontId="0" fillId="0" borderId="0" applyNumberFormat="0" applyFont="0" applyFill="0" applyBorder="0" applyAlignment="0" applyProtection="0"/>
    <xf numFmtId="179" fontId="15" fillId="0" borderId="0"/>
    <xf numFmtId="177" fontId="15" fillId="0" borderId="0"/>
    <xf numFmtId="179" fontId="58" fillId="26" borderId="0" applyNumberFormat="0" applyBorder="0" applyAlignment="0" applyProtection="0">
      <alignment vertical="center"/>
    </xf>
    <xf numFmtId="18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58" fillId="17" borderId="0" applyNumberFormat="0" applyBorder="0" applyAlignment="0" applyProtection="0">
      <alignment vertical="center"/>
    </xf>
    <xf numFmtId="179" fontId="0" fillId="0" borderId="0"/>
    <xf numFmtId="0" fontId="0" fillId="0" borderId="0" applyNumberFormat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177" fontId="58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177" fontId="94" fillId="3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177" fontId="0" fillId="0" borderId="0"/>
    <xf numFmtId="180" fontId="90" fillId="0" borderId="0"/>
    <xf numFmtId="180" fontId="0" fillId="0" borderId="0"/>
    <xf numFmtId="179" fontId="94" fillId="3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0" fillId="0" borderId="0"/>
    <xf numFmtId="179" fontId="90" fillId="0" borderId="0"/>
    <xf numFmtId="0" fontId="0" fillId="0" borderId="0" applyNumberFormat="0" applyFont="0" applyFill="0" applyBorder="0" applyAlignment="0" applyProtection="0"/>
    <xf numFmtId="179" fontId="91" fillId="0" borderId="0"/>
    <xf numFmtId="180" fontId="15" fillId="0" borderId="0"/>
    <xf numFmtId="177" fontId="15" fillId="0" borderId="0"/>
    <xf numFmtId="182" fontId="96" fillId="28" borderId="0" applyNumberFormat="0" applyBorder="0" applyAlignment="0" applyProtection="0">
      <alignment vertical="center"/>
    </xf>
    <xf numFmtId="177" fontId="15" fillId="0" borderId="0"/>
    <xf numFmtId="182" fontId="95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77" fontId="58" fillId="22" borderId="0" applyNumberFormat="0" applyBorder="0" applyAlignment="0" applyProtection="0">
      <alignment vertical="center"/>
    </xf>
    <xf numFmtId="180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177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58" fillId="17" borderId="0" applyNumberFormat="0" applyBorder="0" applyAlignment="0" applyProtection="0">
      <alignment vertical="center"/>
    </xf>
    <xf numFmtId="177" fontId="0" fillId="0" borderId="0"/>
    <xf numFmtId="180" fontId="15" fillId="0" borderId="0"/>
    <xf numFmtId="0" fontId="0" fillId="0" borderId="0" applyNumberFormat="0" applyFont="0" applyFill="0" applyBorder="0" applyAlignment="0" applyProtection="0"/>
    <xf numFmtId="180" fontId="90" fillId="0" borderId="0"/>
    <xf numFmtId="0" fontId="89" fillId="0" borderId="0">
      <alignment vertical="center"/>
    </xf>
    <xf numFmtId="180" fontId="90" fillId="0" borderId="0"/>
    <xf numFmtId="177" fontId="91" fillId="0" borderId="0"/>
    <xf numFmtId="179" fontId="90" fillId="0" borderId="0"/>
    <xf numFmtId="177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179" fontId="94" fillId="3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0" fillId="0" borderId="0"/>
    <xf numFmtId="179" fontId="90" fillId="0" borderId="0"/>
    <xf numFmtId="177" fontId="90" fillId="0" borderId="0"/>
    <xf numFmtId="179" fontId="58" fillId="20" borderId="0" applyNumberFormat="0" applyBorder="0" applyAlignment="0" applyProtection="0">
      <alignment vertical="center"/>
    </xf>
    <xf numFmtId="180" fontId="90" fillId="0" borderId="0"/>
    <xf numFmtId="0" fontId="103" fillId="29" borderId="53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34" fillId="0" borderId="0" applyNumberFormat="0" applyFill="0" applyBorder="0" applyAlignment="0" applyProtection="0">
      <alignment vertical="top"/>
      <protection locked="0"/>
    </xf>
    <xf numFmtId="177" fontId="90" fillId="0" borderId="0"/>
    <xf numFmtId="179" fontId="90" fillId="0" borderId="0"/>
    <xf numFmtId="0" fontId="3" fillId="45" borderId="0" applyNumberFormat="0" applyBorder="0" applyAlignment="0" applyProtection="0">
      <alignment vertical="center"/>
    </xf>
    <xf numFmtId="177" fontId="90" fillId="0" borderId="0"/>
    <xf numFmtId="0" fontId="0" fillId="0" borderId="0" applyNumberFormat="0" applyFont="0" applyFill="0" applyBorder="0" applyAlignment="0" applyProtection="0"/>
    <xf numFmtId="179" fontId="94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1" fillId="0" borderId="0"/>
    <xf numFmtId="180" fontId="90" fillId="0" borderId="0"/>
    <xf numFmtId="0" fontId="0" fillId="0" borderId="0" applyNumberFormat="0" applyFont="0" applyFill="0" applyBorder="0" applyAlignment="0" applyProtection="0"/>
    <xf numFmtId="180" fontId="0" fillId="0" borderId="0"/>
    <xf numFmtId="179" fontId="90" fillId="0" borderId="0"/>
    <xf numFmtId="0" fontId="0" fillId="0" borderId="0" applyNumberFormat="0" applyFont="0" applyFill="0" applyBorder="0" applyAlignment="0" applyProtection="0"/>
    <xf numFmtId="180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4" fillId="20" borderId="0" applyNumberFormat="0" applyBorder="0" applyAlignment="0" applyProtection="0">
      <alignment vertical="center"/>
    </xf>
    <xf numFmtId="179" fontId="90" fillId="0" borderId="0"/>
    <xf numFmtId="0" fontId="96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1" fillId="0" borderId="0"/>
    <xf numFmtId="0" fontId="0" fillId="0" borderId="0" applyNumberFormat="0" applyFont="0" applyFill="0" applyBorder="0" applyAlignment="0" applyProtection="0"/>
    <xf numFmtId="180" fontId="58" fillId="9" borderId="0" applyNumberFormat="0" applyBorder="0" applyAlignment="0" applyProtection="0">
      <alignment vertical="center"/>
    </xf>
    <xf numFmtId="0" fontId="96" fillId="21" borderId="0" applyNumberFormat="0" applyBorder="0" applyAlignment="0" applyProtection="0">
      <alignment vertical="center"/>
    </xf>
    <xf numFmtId="191" fontId="153" fillId="0" borderId="0"/>
    <xf numFmtId="0" fontId="0" fillId="0" borderId="0" applyNumberFormat="0" applyFont="0" applyFill="0" applyBorder="0" applyAlignment="0" applyProtection="0"/>
    <xf numFmtId="180" fontId="90" fillId="0" borderId="0"/>
    <xf numFmtId="177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58" fillId="19" borderId="0" applyNumberFormat="0" applyBorder="0" applyAlignment="0" applyProtection="0">
      <alignment vertical="center"/>
    </xf>
    <xf numFmtId="180" fontId="90" fillId="0" borderId="0"/>
    <xf numFmtId="177" fontId="94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179" fontId="90" fillId="0" borderId="0"/>
    <xf numFmtId="180" fontId="90" fillId="0" borderId="0"/>
    <xf numFmtId="179" fontId="90" fillId="0" borderId="0"/>
    <xf numFmtId="177" fontId="90" fillId="0" borderId="0"/>
    <xf numFmtId="0" fontId="0" fillId="0" borderId="0" applyNumberFormat="0" applyFont="0" applyFill="0" applyBorder="0" applyAlignment="0" applyProtection="0"/>
    <xf numFmtId="180" fontId="90" fillId="0" borderId="0"/>
    <xf numFmtId="180" fontId="90" fillId="0" borderId="0"/>
    <xf numFmtId="0" fontId="0" fillId="0" borderId="0" applyNumberFormat="0" applyFont="0" applyFill="0" applyBorder="0" applyAlignment="0" applyProtection="0"/>
    <xf numFmtId="177" fontId="90" fillId="0" borderId="0"/>
    <xf numFmtId="177" fontId="90" fillId="0" borderId="0"/>
    <xf numFmtId="182" fontId="58" fillId="26" borderId="0" applyNumberFormat="0" applyBorder="0" applyAlignment="0" applyProtection="0">
      <alignment vertical="center"/>
    </xf>
    <xf numFmtId="180" fontId="102" fillId="19" borderId="0" applyNumberFormat="0" applyBorder="0" applyAlignment="0" applyProtection="0">
      <alignment vertical="center"/>
    </xf>
    <xf numFmtId="179" fontId="91" fillId="0" borderId="0"/>
    <xf numFmtId="179" fontId="90" fillId="0" borderId="0"/>
    <xf numFmtId="0" fontId="0" fillId="0" borderId="0" applyNumberFormat="0" applyFont="0" applyFill="0" applyBorder="0" applyAlignment="0" applyProtection="0"/>
    <xf numFmtId="0" fontId="96" fillId="10" borderId="0" applyNumberFormat="0" applyBorder="0" applyAlignment="0" applyProtection="0">
      <alignment vertical="center"/>
    </xf>
    <xf numFmtId="180" fontId="102" fillId="19" borderId="0" applyNumberFormat="0" applyBorder="0" applyAlignment="0" applyProtection="0">
      <alignment vertical="center"/>
    </xf>
    <xf numFmtId="177" fontId="91" fillId="0" borderId="0"/>
    <xf numFmtId="177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6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180" fontId="90" fillId="0" borderId="0"/>
    <xf numFmtId="180" fontId="90" fillId="0" borderId="0"/>
    <xf numFmtId="180" fontId="94" fillId="23" borderId="0" applyNumberFormat="0" applyBorder="0" applyAlignment="0" applyProtection="0">
      <alignment vertical="center"/>
    </xf>
    <xf numFmtId="177" fontId="102" fillId="24" borderId="0" applyNumberFormat="0" applyBorder="0" applyAlignment="0" applyProtection="0">
      <alignment vertical="center"/>
    </xf>
    <xf numFmtId="179" fontId="90" fillId="0" borderId="0"/>
    <xf numFmtId="179" fontId="94" fillId="23" borderId="0" applyNumberFormat="0" applyBorder="0" applyAlignment="0" applyProtection="0">
      <alignment vertical="center"/>
    </xf>
    <xf numFmtId="177" fontId="90" fillId="0" borderId="0"/>
    <xf numFmtId="177" fontId="94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0" fillId="0" borderId="0"/>
    <xf numFmtId="180" fontId="94" fillId="23" borderId="0" applyNumberFormat="0" applyBorder="0" applyAlignment="0" applyProtection="0">
      <alignment vertical="center"/>
    </xf>
    <xf numFmtId="180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58" fillId="9" borderId="0" applyNumberFormat="0" applyBorder="0" applyAlignment="0" applyProtection="0">
      <alignment vertical="center"/>
    </xf>
    <xf numFmtId="177" fontId="0" fillId="0" borderId="0"/>
    <xf numFmtId="0" fontId="0" fillId="0" borderId="0" applyNumberFormat="0" applyFont="0" applyFill="0" applyBorder="0" applyAlignment="0" applyProtection="0"/>
    <xf numFmtId="179" fontId="97" fillId="30" borderId="0" applyNumberFormat="0" applyBorder="0" applyAlignment="0" applyProtection="0"/>
    <xf numFmtId="179" fontId="90" fillId="0" borderId="0"/>
    <xf numFmtId="3" fontId="123" fillId="0" borderId="0" applyFont="0" applyFill="0" applyBorder="0" applyAlignment="0" applyProtection="0"/>
    <xf numFmtId="179" fontId="116" fillId="0" borderId="57" applyNumberFormat="0" applyFill="0" applyAlignment="0" applyProtection="0">
      <alignment vertical="center"/>
    </xf>
    <xf numFmtId="177" fontId="97" fillId="30" borderId="0" applyNumberFormat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177" fontId="90" fillId="0" borderId="0"/>
    <xf numFmtId="182" fontId="58" fillId="30" borderId="55" applyNumberFormat="0" applyFont="0" applyAlignment="0" applyProtection="0">
      <alignment vertical="center"/>
    </xf>
    <xf numFmtId="180" fontId="58" fillId="24" borderId="0" applyNumberFormat="0" applyBorder="0" applyAlignment="0" applyProtection="0">
      <alignment vertical="center"/>
    </xf>
    <xf numFmtId="177" fontId="58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0" fillId="0" borderId="0"/>
    <xf numFmtId="0" fontId="9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180" fontId="90" fillId="0" borderId="0"/>
    <xf numFmtId="179" fontId="90" fillId="0" borderId="0"/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177" fontId="90" fillId="0" borderId="0"/>
    <xf numFmtId="182" fontId="96" fillId="21" borderId="0" applyNumberFormat="0" applyBorder="0" applyAlignment="0" applyProtection="0">
      <alignment vertical="center"/>
    </xf>
    <xf numFmtId="180" fontId="58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77" fontId="94" fillId="20" borderId="0" applyNumberFormat="0" applyBorder="0" applyAlignment="0" applyProtection="0">
      <alignment vertical="center"/>
    </xf>
    <xf numFmtId="179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180" fontId="90" fillId="0" borderId="0"/>
    <xf numFmtId="179" fontId="90" fillId="0" borderId="0"/>
    <xf numFmtId="0" fontId="0" fillId="0" borderId="0" applyNumberFormat="0" applyFont="0" applyFill="0" applyBorder="0" applyAlignment="0" applyProtection="0"/>
    <xf numFmtId="0" fontId="118" fillId="0" borderId="59" applyNumberFormat="0" applyFill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177" fontId="90" fillId="0" borderId="0"/>
    <xf numFmtId="179" fontId="90" fillId="0" borderId="0"/>
    <xf numFmtId="179" fontId="0" fillId="0" borderId="0"/>
    <xf numFmtId="177" fontId="90" fillId="0" borderId="0"/>
    <xf numFmtId="177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61" fillId="0" borderId="0" applyNumberFormat="0" applyFill="0" applyBorder="0" applyAlignment="0" applyProtection="0">
      <alignment vertical="top"/>
      <protection locked="0"/>
    </xf>
    <xf numFmtId="180" fontId="90" fillId="0" borderId="0"/>
    <xf numFmtId="0" fontId="0" fillId="0" borderId="0" applyNumberFormat="0" applyFont="0" applyFill="0" applyBorder="0" applyAlignment="0" applyProtection="0"/>
    <xf numFmtId="177" fontId="90" fillId="0" borderId="0"/>
    <xf numFmtId="180" fontId="90" fillId="0" borderId="0"/>
    <xf numFmtId="179" fontId="90" fillId="0" borderId="0"/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179" fontId="90" fillId="0" borderId="0"/>
    <xf numFmtId="180" fontId="90" fillId="0" borderId="0"/>
    <xf numFmtId="179" fontId="90" fillId="0" borderId="0"/>
    <xf numFmtId="182" fontId="58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0" fillId="0" borderId="0"/>
    <xf numFmtId="177" fontId="90" fillId="0" borderId="0"/>
    <xf numFmtId="180" fontId="58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0" fillId="0" borderId="0"/>
    <xf numFmtId="180" fontId="58" fillId="27" borderId="0" applyNumberFormat="0" applyBorder="0" applyAlignment="0" applyProtection="0">
      <alignment vertical="center"/>
    </xf>
    <xf numFmtId="180" fontId="0" fillId="0" borderId="0"/>
    <xf numFmtId="0" fontId="0" fillId="0" borderId="0" applyNumberFormat="0" applyFont="0" applyFill="0" applyBorder="0" applyAlignment="0" applyProtection="0"/>
    <xf numFmtId="179" fontId="90" fillId="0" borderId="0"/>
    <xf numFmtId="180" fontId="90" fillId="0" borderId="0"/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182" fontId="3" fillId="0" borderId="0"/>
    <xf numFmtId="0" fontId="0" fillId="0" borderId="0" applyNumberFormat="0" applyFont="0" applyFill="0" applyBorder="0" applyAlignment="0" applyProtection="0"/>
    <xf numFmtId="179" fontId="90" fillId="0" borderId="0"/>
    <xf numFmtId="0" fontId="58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0" fillId="0" borderId="0"/>
    <xf numFmtId="0" fontId="3" fillId="55" borderId="0" applyNumberFormat="0" applyBorder="0" applyAlignment="0" applyProtection="0">
      <alignment vertical="center"/>
    </xf>
    <xf numFmtId="177" fontId="102" fillId="27" borderId="0" applyNumberFormat="0" applyBorder="0" applyAlignment="0" applyProtection="0">
      <alignment vertical="center"/>
    </xf>
    <xf numFmtId="179" fontId="94" fillId="25" borderId="0" applyNumberFormat="0" applyBorder="0" applyAlignment="0" applyProtection="0">
      <alignment vertical="center"/>
    </xf>
    <xf numFmtId="180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01" fillId="0" borderId="0" applyNumberFormat="0" applyFill="0" applyBorder="0" applyAlignment="0" applyProtection="0">
      <alignment vertical="top"/>
      <protection locked="0"/>
    </xf>
    <xf numFmtId="180" fontId="0" fillId="0" borderId="0"/>
    <xf numFmtId="179" fontId="90" fillId="0" borderId="0"/>
    <xf numFmtId="0" fontId="0" fillId="0" borderId="0" applyNumberFormat="0" applyFont="0" applyFill="0" applyBorder="0" applyAlignment="0" applyProtection="0"/>
    <xf numFmtId="177" fontId="15" fillId="0" borderId="0"/>
    <xf numFmtId="182" fontId="101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182" fontId="101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180" fontId="90" fillId="0" borderId="0"/>
    <xf numFmtId="182" fontId="14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58" fillId="23" borderId="0" applyNumberFormat="0" applyBorder="0" applyAlignment="0" applyProtection="0">
      <alignment vertical="center"/>
    </xf>
    <xf numFmtId="180" fontId="0" fillId="0" borderId="0"/>
    <xf numFmtId="179" fontId="90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77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0" fillId="0" borderId="0"/>
    <xf numFmtId="179" fontId="90" fillId="0" borderId="0"/>
    <xf numFmtId="43" fontId="15" fillId="0" borderId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0" fillId="0" borderId="0"/>
    <xf numFmtId="0" fontId="58" fillId="9" borderId="0" applyNumberFormat="0" applyBorder="0" applyAlignment="0" applyProtection="0">
      <alignment vertical="center"/>
    </xf>
    <xf numFmtId="179" fontId="90" fillId="0" borderId="0"/>
    <xf numFmtId="180" fontId="58" fillId="27" borderId="0" applyNumberFormat="0" applyBorder="0" applyAlignment="0" applyProtection="0">
      <alignment vertical="center"/>
    </xf>
    <xf numFmtId="182" fontId="58" fillId="9" borderId="0" applyNumberFormat="0" applyBorder="0" applyAlignment="0" applyProtection="0">
      <alignment vertical="center"/>
    </xf>
    <xf numFmtId="180" fontId="90" fillId="0" borderId="0"/>
    <xf numFmtId="177" fontId="90" fillId="0" borderId="0"/>
    <xf numFmtId="0" fontId="96" fillId="31" borderId="0" applyNumberFormat="0" applyBorder="0" applyAlignment="0" applyProtection="0">
      <alignment vertical="center"/>
    </xf>
    <xf numFmtId="180" fontId="58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179" fontId="58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179" fontId="90" fillId="0" borderId="0"/>
    <xf numFmtId="179" fontId="58" fillId="20" borderId="0" applyNumberFormat="0" applyBorder="0" applyAlignment="0" applyProtection="0">
      <alignment vertical="center"/>
    </xf>
    <xf numFmtId="182" fontId="103" fillId="29" borderId="53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01" fillId="0" borderId="0" applyNumberFormat="0" applyFill="0" applyBorder="0" applyAlignment="0" applyProtection="0">
      <alignment vertical="top"/>
      <protection locked="0"/>
    </xf>
    <xf numFmtId="0" fontId="58" fillId="30" borderId="55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0" fillId="0" borderId="0"/>
    <xf numFmtId="177" fontId="58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180" fontId="90" fillId="0" borderId="0"/>
    <xf numFmtId="179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0" fillId="0" borderId="0"/>
    <xf numFmtId="180" fontId="90" fillId="0" borderId="0"/>
    <xf numFmtId="179" fontId="90" fillId="0" borderId="0"/>
    <xf numFmtId="180" fontId="90" fillId="0" borderId="0"/>
    <xf numFmtId="0" fontId="0" fillId="0" borderId="0" applyNumberFormat="0" applyFont="0" applyFill="0" applyBorder="0" applyAlignment="0" applyProtection="0"/>
    <xf numFmtId="179" fontId="94" fillId="25" borderId="0" applyNumberFormat="0" applyBorder="0" applyAlignment="0" applyProtection="0">
      <alignment vertical="center"/>
    </xf>
    <xf numFmtId="179" fontId="90" fillId="0" borderId="0"/>
    <xf numFmtId="0" fontId="0" fillId="0" borderId="0" applyNumberFormat="0" applyFont="0" applyFill="0" applyBorder="0" applyAlignment="0" applyProtection="0"/>
    <xf numFmtId="177" fontId="94" fillId="25" borderId="0" applyNumberFormat="0" applyBorder="0" applyAlignment="0" applyProtection="0">
      <alignment vertical="center"/>
    </xf>
    <xf numFmtId="177" fontId="90" fillId="0" borderId="0"/>
    <xf numFmtId="180" fontId="90" fillId="0" borderId="0"/>
    <xf numFmtId="179" fontId="90" fillId="0" borderId="0"/>
    <xf numFmtId="194" fontId="39" fillId="0" borderId="67" applyFill="0" applyProtection="0">
      <alignment horizontal="center" vertical="center"/>
    </xf>
    <xf numFmtId="177" fontId="90" fillId="0" borderId="0"/>
    <xf numFmtId="179" fontId="90" fillId="0" borderId="0"/>
    <xf numFmtId="0" fontId="89" fillId="0" borderId="0" applyNumberFormat="0" applyFill="0" applyBorder="0" applyAlignment="0" applyProtection="0"/>
    <xf numFmtId="177" fontId="15" fillId="0" borderId="0"/>
    <xf numFmtId="0" fontId="89" fillId="0" borderId="0" applyNumberFormat="0" applyFill="0" applyBorder="0" applyAlignment="0" applyProtection="0"/>
    <xf numFmtId="179" fontId="90" fillId="0" borderId="0"/>
    <xf numFmtId="0" fontId="3" fillId="56" borderId="0" applyNumberFormat="0" applyBorder="0" applyAlignment="0" applyProtection="0">
      <alignment vertical="center"/>
    </xf>
    <xf numFmtId="0" fontId="58" fillId="19" borderId="0" applyNumberFormat="0" applyBorder="0" applyAlignment="0" applyProtection="0">
      <alignment vertical="center"/>
    </xf>
    <xf numFmtId="180" fontId="90" fillId="0" borderId="0"/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0" fillId="0" borderId="0"/>
    <xf numFmtId="180" fontId="106" fillId="0" borderId="0" applyNumberFormat="0" applyFill="0" applyBorder="0" applyAlignment="0" applyProtection="0">
      <alignment vertical="top"/>
      <protection locked="0"/>
    </xf>
    <xf numFmtId="180" fontId="90" fillId="0" borderId="0"/>
    <xf numFmtId="179" fontId="106" fillId="0" borderId="0" applyNumberFormat="0" applyFill="0" applyBorder="0" applyAlignment="0" applyProtection="0">
      <alignment vertical="top"/>
      <protection locked="0"/>
    </xf>
    <xf numFmtId="179" fontId="90" fillId="0" borderId="0"/>
    <xf numFmtId="0" fontId="0" fillId="0" borderId="0" applyNumberFormat="0" applyFont="0" applyFill="0" applyBorder="0" applyAlignment="0" applyProtection="0"/>
    <xf numFmtId="180" fontId="90" fillId="0" borderId="0"/>
    <xf numFmtId="177" fontId="106" fillId="0" borderId="0" applyNumberFormat="0" applyFill="0" applyBorder="0" applyAlignment="0" applyProtection="0">
      <alignment vertical="top"/>
      <protection locked="0"/>
    </xf>
    <xf numFmtId="177" fontId="90" fillId="0" borderId="0"/>
    <xf numFmtId="182" fontId="96" fillId="23" borderId="0" applyNumberFormat="0" applyBorder="0" applyAlignment="0" applyProtection="0">
      <alignment vertical="center"/>
    </xf>
    <xf numFmtId="180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182" fontId="96" fillId="28" borderId="0" applyNumberFormat="0" applyBorder="0" applyAlignment="0" applyProtection="0">
      <alignment vertical="center"/>
    </xf>
    <xf numFmtId="182" fontId="58" fillId="22" borderId="0" applyNumberFormat="0" applyBorder="0" applyAlignment="0" applyProtection="0">
      <alignment vertical="center"/>
    </xf>
    <xf numFmtId="177" fontId="90" fillId="0" borderId="0"/>
    <xf numFmtId="180" fontId="90" fillId="0" borderId="0"/>
    <xf numFmtId="179" fontId="90" fillId="0" borderId="0"/>
    <xf numFmtId="177" fontId="90" fillId="0" borderId="0"/>
    <xf numFmtId="180" fontId="90" fillId="0" borderId="0"/>
    <xf numFmtId="179" fontId="90" fillId="0" borderId="0"/>
    <xf numFmtId="177" fontId="90" fillId="0" borderId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177" fontId="90" fillId="0" borderId="0"/>
    <xf numFmtId="179" fontId="90" fillId="0" borderId="0"/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179" fontId="97" fillId="33" borderId="0" applyNumberFormat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177" fontId="97" fillId="33" borderId="0" applyNumberFormat="0" applyBorder="0" applyAlignment="0" applyProtection="0"/>
    <xf numFmtId="177" fontId="90" fillId="0" borderId="0"/>
    <xf numFmtId="177" fontId="15" fillId="0" borderId="0"/>
    <xf numFmtId="179" fontId="90" fillId="0" borderId="0"/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179" fontId="90" fillId="0" borderId="0"/>
    <xf numFmtId="180" fontId="90" fillId="0" borderId="0"/>
    <xf numFmtId="179" fontId="0" fillId="0" borderId="0"/>
    <xf numFmtId="0" fontId="0" fillId="0" borderId="0" applyNumberFormat="0" applyFont="0" applyFill="0" applyBorder="0" applyAlignment="0" applyProtection="0"/>
    <xf numFmtId="0" fontId="89" fillId="0" borderId="0">
      <alignment vertical="center"/>
    </xf>
    <xf numFmtId="179" fontId="90" fillId="0" borderId="0"/>
    <xf numFmtId="177" fontId="0" fillId="0" borderId="0"/>
    <xf numFmtId="177" fontId="90" fillId="0" borderId="0"/>
    <xf numFmtId="0" fontId="0" fillId="0" borderId="0" applyNumberFormat="0" applyFont="0" applyFill="0" applyBorder="0" applyAlignment="0" applyProtection="0"/>
    <xf numFmtId="179" fontId="58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0" fillId="0" borderId="0"/>
    <xf numFmtId="179" fontId="90" fillId="0" borderId="0"/>
    <xf numFmtId="177" fontId="58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0" fillId="0" borderId="0"/>
    <xf numFmtId="180" fontId="90" fillId="0" borderId="0"/>
    <xf numFmtId="179" fontId="90" fillId="0" borderId="0"/>
    <xf numFmtId="179" fontId="90" fillId="0" borderId="0"/>
    <xf numFmtId="0" fontId="0" fillId="0" borderId="0" applyNumberFormat="0" applyFon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180" fontId="58" fillId="20" borderId="0" applyNumberFormat="0" applyBorder="0" applyAlignment="0" applyProtection="0">
      <alignment vertical="center"/>
    </xf>
    <xf numFmtId="0" fontId="58" fillId="30" borderId="55" applyNumberFormat="0" applyFont="0" applyAlignment="0" applyProtection="0">
      <alignment vertical="center"/>
    </xf>
    <xf numFmtId="177" fontId="90" fillId="0" borderId="0"/>
    <xf numFmtId="179" fontId="90" fillId="0" borderId="0"/>
    <xf numFmtId="177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0" fillId="0" borderId="0"/>
    <xf numFmtId="179" fontId="90" fillId="0" borderId="0"/>
    <xf numFmtId="182" fontId="103" fillId="29" borderId="53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15" fillId="0" borderId="0"/>
    <xf numFmtId="0" fontId="0" fillId="0" borderId="0" applyNumberFormat="0" applyFont="0" applyFill="0" applyBorder="0" applyAlignment="0" applyProtection="0"/>
    <xf numFmtId="177" fontId="90" fillId="0" borderId="0"/>
    <xf numFmtId="0" fontId="103" fillId="29" borderId="53" applyNumberFormat="0" applyAlignment="0" applyProtection="0">
      <alignment vertical="center"/>
    </xf>
    <xf numFmtId="177" fontId="58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177" fontId="90" fillId="0" borderId="0"/>
    <xf numFmtId="180" fontId="90" fillId="0" borderId="0"/>
    <xf numFmtId="0" fontId="0" fillId="0" borderId="0" applyNumberFormat="0" applyFont="0" applyFill="0" applyBorder="0" applyAlignment="0" applyProtection="0"/>
    <xf numFmtId="182" fontId="127" fillId="0" borderId="0">
      <alignment vertical="center"/>
    </xf>
    <xf numFmtId="177" fontId="90" fillId="0" borderId="0"/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180" fontId="94" fillId="30" borderId="0" applyNumberFormat="0" applyBorder="0" applyAlignment="0" applyProtection="0">
      <alignment vertical="center"/>
    </xf>
    <xf numFmtId="182" fontId="96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4" fillId="3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4" fillId="3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0" fillId="0" borderId="0"/>
    <xf numFmtId="179" fontId="90" fillId="0" borderId="0"/>
    <xf numFmtId="177" fontId="90" fillId="0" borderId="0"/>
    <xf numFmtId="179" fontId="90" fillId="0" borderId="0"/>
    <xf numFmtId="0" fontId="89" fillId="0" borderId="0" applyNumberFormat="0" applyFill="0" applyBorder="0" applyAlignment="0" applyProtection="0"/>
    <xf numFmtId="177" fontId="90" fillId="0" borderId="0"/>
    <xf numFmtId="177" fontId="90" fillId="0" borderId="0"/>
    <xf numFmtId="179" fontId="90" fillId="0" borderId="0"/>
    <xf numFmtId="180" fontId="58" fillId="26" borderId="0" applyNumberFormat="0" applyBorder="0" applyAlignment="0" applyProtection="0">
      <alignment vertical="center"/>
    </xf>
    <xf numFmtId="180" fontId="0" fillId="0" borderId="0"/>
    <xf numFmtId="180" fontId="90" fillId="0" borderId="0"/>
    <xf numFmtId="182" fontId="113" fillId="25" borderId="51" applyNumberFormat="0" applyAlignment="0" applyProtection="0">
      <alignment vertical="center"/>
    </xf>
    <xf numFmtId="179" fontId="58" fillId="26" borderId="0" applyNumberFormat="0" applyBorder="0" applyAlignment="0" applyProtection="0">
      <alignment vertical="center"/>
    </xf>
    <xf numFmtId="179" fontId="0" fillId="0" borderId="0"/>
    <xf numFmtId="179" fontId="90" fillId="0" borderId="0"/>
    <xf numFmtId="0" fontId="0" fillId="0" borderId="0" applyNumberFormat="0" applyFont="0" applyFill="0" applyBorder="0" applyAlignment="0" applyProtection="0"/>
    <xf numFmtId="177" fontId="58" fillId="26" borderId="0" applyNumberFormat="0" applyBorder="0" applyAlignment="0" applyProtection="0">
      <alignment vertical="center"/>
    </xf>
    <xf numFmtId="177" fontId="0" fillId="0" borderId="0"/>
    <xf numFmtId="0" fontId="96" fillId="28" borderId="0" applyNumberFormat="0" applyBorder="0" applyAlignment="0" applyProtection="0">
      <alignment vertical="center"/>
    </xf>
    <xf numFmtId="177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58" fillId="23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180" fontId="90" fillId="0" borderId="0"/>
    <xf numFmtId="0" fontId="0" fillId="0" borderId="0" applyNumberFormat="0" applyFont="0" applyFill="0" applyBorder="0" applyAlignment="0" applyProtection="0"/>
    <xf numFmtId="0" fontId="58" fillId="24" borderId="0" applyNumberFormat="0" applyBorder="0" applyAlignment="0" applyProtection="0">
      <alignment vertical="center"/>
    </xf>
    <xf numFmtId="179" fontId="58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0" fillId="0" borderId="0"/>
    <xf numFmtId="182" fontId="9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44" fillId="0" borderId="0"/>
    <xf numFmtId="0" fontId="0" fillId="0" borderId="0" applyNumberFormat="0" applyFont="0" applyFill="0" applyBorder="0" applyAlignment="0" applyProtection="0"/>
    <xf numFmtId="179" fontId="58" fillId="17" borderId="0" applyNumberFormat="0" applyBorder="0" applyAlignment="0" applyProtection="0">
      <alignment vertical="center"/>
    </xf>
    <xf numFmtId="179" fontId="90" fillId="0" borderId="0"/>
    <xf numFmtId="0" fontId="0" fillId="0" borderId="0" applyNumberFormat="0" applyFont="0" applyFill="0" applyBorder="0" applyAlignment="0" applyProtection="0"/>
    <xf numFmtId="179" fontId="58" fillId="23" borderId="0" applyNumberFormat="0" applyBorder="0" applyAlignment="0" applyProtection="0">
      <alignment vertical="center"/>
    </xf>
    <xf numFmtId="177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58" fillId="17" borderId="0" applyNumberFormat="0" applyBorder="0" applyAlignment="0" applyProtection="0">
      <alignment vertical="center"/>
    </xf>
    <xf numFmtId="177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0" fillId="0" borderId="0"/>
    <xf numFmtId="177" fontId="90" fillId="0" borderId="0"/>
    <xf numFmtId="0" fontId="0" fillId="0" borderId="0" applyNumberFormat="0" applyFont="0" applyFill="0" applyBorder="0" applyAlignment="0" applyProtection="0"/>
    <xf numFmtId="179" fontId="90" fillId="0" borderId="0"/>
    <xf numFmtId="179" fontId="102" fillId="32" borderId="0" applyNumberFormat="0" applyBorder="0" applyAlignment="0" applyProtection="0">
      <alignment vertical="center"/>
    </xf>
    <xf numFmtId="177" fontId="94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0" fillId="0" borderId="0"/>
    <xf numFmtId="180" fontId="91" fillId="0" borderId="0"/>
    <xf numFmtId="177" fontId="102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4" fillId="33" borderId="0" applyNumberFormat="0" applyBorder="0" applyAlignment="0" applyProtection="0">
      <alignment vertical="center"/>
    </xf>
    <xf numFmtId="179" fontId="105" fillId="17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79" fontId="90" fillId="0" borderId="0"/>
    <xf numFmtId="182" fontId="68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179" fontId="102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79" fontId="90" fillId="0" borderId="0"/>
    <xf numFmtId="177" fontId="102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90" fontId="123" fillId="0" borderId="0">
      <protection locked="0"/>
    </xf>
    <xf numFmtId="0" fontId="0" fillId="0" borderId="0" applyNumberFormat="0" applyFont="0" applyFill="0" applyBorder="0" applyAlignment="0" applyProtection="0"/>
    <xf numFmtId="177" fontId="90" fillId="0" borderId="0"/>
    <xf numFmtId="180" fontId="94" fillId="3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0" fontId="58" fillId="27" borderId="0" applyNumberFormat="0" applyBorder="0" applyAlignment="0" applyProtection="0">
      <alignment vertical="center"/>
    </xf>
    <xf numFmtId="179" fontId="90" fillId="0" borderId="0"/>
    <xf numFmtId="177" fontId="90" fillId="0" borderId="0"/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182" fontId="98" fillId="0" borderId="50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179" fontId="94" fillId="25" borderId="0" applyNumberFormat="0" applyBorder="0" applyAlignment="0" applyProtection="0">
      <alignment vertical="center"/>
    </xf>
    <xf numFmtId="180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58" fillId="26" borderId="0" applyNumberFormat="0" applyBorder="0" applyAlignment="0" applyProtection="0">
      <alignment vertical="center"/>
    </xf>
    <xf numFmtId="179" fontId="90" fillId="0" borderId="0"/>
    <xf numFmtId="182" fontId="108" fillId="0" borderId="5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179" fontId="90" fillId="0" borderId="0"/>
    <xf numFmtId="180" fontId="90" fillId="0" borderId="0"/>
    <xf numFmtId="0" fontId="0" fillId="0" borderId="0" applyNumberFormat="0" applyFont="0" applyFill="0" applyBorder="0" applyAlignment="0" applyProtection="0"/>
    <xf numFmtId="177" fontId="90" fillId="0" borderId="0"/>
    <xf numFmtId="179" fontId="90" fillId="0" borderId="0"/>
    <xf numFmtId="177" fontId="90" fillId="0" borderId="0"/>
    <xf numFmtId="0" fontId="0" fillId="0" borderId="0" applyNumberFormat="0" applyFont="0" applyFill="0" applyBorder="0" applyAlignment="0" applyProtection="0"/>
    <xf numFmtId="180" fontId="90" fillId="0" borderId="0"/>
    <xf numFmtId="0" fontId="96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179" fontId="90" fillId="0" borderId="0"/>
    <xf numFmtId="0" fontId="96" fillId="21" borderId="0" applyNumberFormat="0" applyBorder="0" applyAlignment="0" applyProtection="0">
      <alignment vertical="center"/>
    </xf>
    <xf numFmtId="0" fontId="89" fillId="0" borderId="0">
      <alignment vertical="center"/>
    </xf>
    <xf numFmtId="180" fontId="94" fillId="25" borderId="0" applyNumberFormat="0" applyBorder="0" applyAlignment="0" applyProtection="0">
      <alignment vertical="center"/>
    </xf>
    <xf numFmtId="179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>
      <alignment vertical="center"/>
    </xf>
    <xf numFmtId="179" fontId="94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0" fillId="0" borderId="0"/>
    <xf numFmtId="182" fontId="103" fillId="29" borderId="53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0" fillId="0" borderId="0"/>
    <xf numFmtId="0" fontId="98" fillId="0" borderId="50" applyNumberFormat="0" applyFill="0" applyAlignment="0" applyProtection="0">
      <alignment vertical="center"/>
    </xf>
    <xf numFmtId="179" fontId="90" fillId="0" borderId="0"/>
    <xf numFmtId="182" fontId="96" fillId="3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0" fillId="0" borderId="0"/>
    <xf numFmtId="179" fontId="126" fillId="25" borderId="56" applyNumberFormat="0" applyAlignment="0" applyProtection="0">
      <alignment vertical="center"/>
    </xf>
    <xf numFmtId="180" fontId="91" fillId="0" borderId="0"/>
    <xf numFmtId="177" fontId="94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0" fillId="0" borderId="0"/>
    <xf numFmtId="179" fontId="90" fillId="0" borderId="0"/>
    <xf numFmtId="177" fontId="90" fillId="0" borderId="0"/>
    <xf numFmtId="179" fontId="90" fillId="0" borderId="0"/>
    <xf numFmtId="179" fontId="96" fillId="34" borderId="0" applyNumberFormat="0" applyBorder="0" applyAlignment="0" applyProtection="0">
      <alignment vertical="center"/>
    </xf>
    <xf numFmtId="177" fontId="90" fillId="0" borderId="0"/>
    <xf numFmtId="179" fontId="96" fillId="34" borderId="0" applyNumberFormat="0" applyBorder="0" applyAlignment="0" applyProtection="0">
      <alignment vertical="center"/>
    </xf>
    <xf numFmtId="18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0" fontId="0" fillId="0" borderId="0" applyNumberFormat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1" fillId="0" borderId="0"/>
    <xf numFmtId="0" fontId="0" fillId="0" borderId="0" applyNumberFormat="0" applyFont="0" applyFill="0" applyBorder="0" applyAlignment="0" applyProtection="0"/>
    <xf numFmtId="177" fontId="58" fillId="19" borderId="0" applyNumberFormat="0" applyBorder="0" applyAlignment="0" applyProtection="0">
      <alignment vertical="center"/>
    </xf>
    <xf numFmtId="179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1" fillId="0" borderId="0"/>
    <xf numFmtId="0" fontId="0" fillId="0" borderId="0" applyNumberFormat="0" applyFont="0" applyFill="0" applyBorder="0" applyAlignment="0" applyProtection="0"/>
    <xf numFmtId="177" fontId="58" fillId="9" borderId="0" applyNumberFormat="0" applyBorder="0" applyAlignment="0" applyProtection="0">
      <alignment vertical="center"/>
    </xf>
    <xf numFmtId="180" fontId="91" fillId="0" borderId="0"/>
    <xf numFmtId="0" fontId="0" fillId="0" borderId="0" applyNumberFormat="0" applyFont="0" applyFill="0" applyBorder="0" applyAlignment="0" applyProtection="0"/>
    <xf numFmtId="179" fontId="121" fillId="20" borderId="51" applyNumberFormat="0" applyAlignment="0" applyProtection="0">
      <alignment vertical="center"/>
    </xf>
    <xf numFmtId="177" fontId="91" fillId="0" borderId="0"/>
    <xf numFmtId="180" fontId="102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1" fillId="0" borderId="0"/>
    <xf numFmtId="180" fontId="91" fillId="0" borderId="0"/>
    <xf numFmtId="177" fontId="91" fillId="0" borderId="0"/>
    <xf numFmtId="0" fontId="0" fillId="0" borderId="0" applyNumberFormat="0" applyFont="0" applyFill="0" applyBorder="0" applyAlignment="0" applyProtection="0"/>
    <xf numFmtId="179" fontId="91" fillId="0" borderId="0"/>
    <xf numFmtId="180" fontId="15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15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15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79" fontId="15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15" fillId="0" borderId="0"/>
    <xf numFmtId="0" fontId="0" fillId="0" borderId="0" applyNumberFormat="0" applyFont="0" applyFill="0" applyBorder="0" applyAlignment="0" applyProtection="0"/>
    <xf numFmtId="179" fontId="15" fillId="0" borderId="0"/>
    <xf numFmtId="177" fontId="15" fillId="0" borderId="0"/>
    <xf numFmtId="177" fontId="91" fillId="0" borderId="0"/>
    <xf numFmtId="180" fontId="91" fillId="0" borderId="0"/>
    <xf numFmtId="0" fontId="0" fillId="0" borderId="0" applyNumberFormat="0" applyFont="0" applyFill="0" applyBorder="0" applyAlignment="0" applyProtection="0"/>
    <xf numFmtId="180" fontId="91" fillId="0" borderId="0"/>
    <xf numFmtId="0" fontId="0" fillId="0" borderId="0" applyNumberFormat="0" applyFont="0" applyFill="0" applyBorder="0" applyAlignment="0" applyProtection="0"/>
    <xf numFmtId="177" fontId="58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1" fillId="0" borderId="0"/>
    <xf numFmtId="192" fontId="139" fillId="0" borderId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1" fillId="0" borderId="0"/>
    <xf numFmtId="177" fontId="58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77" fontId="91" fillId="0" borderId="0"/>
    <xf numFmtId="180" fontId="133" fillId="3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1" fillId="0" borderId="0"/>
    <xf numFmtId="0" fontId="0" fillId="0" borderId="0" applyNumberFormat="0" applyFont="0" applyFill="0" applyBorder="0" applyAlignment="0" applyProtection="0"/>
    <xf numFmtId="179" fontId="58" fillId="17" borderId="0" applyNumberFormat="0" applyBorder="0" applyAlignment="0" applyProtection="0">
      <alignment vertical="center"/>
    </xf>
    <xf numFmtId="180" fontId="97" fillId="30" borderId="0" applyNumberFormat="0" applyBorder="0" applyAlignment="0" applyProtection="0"/>
    <xf numFmtId="180" fontId="15" fillId="0" borderId="0"/>
    <xf numFmtId="0" fontId="0" fillId="0" borderId="0" applyNumberFormat="0" applyFont="0" applyFill="0" applyBorder="0" applyAlignment="0" applyProtection="0"/>
    <xf numFmtId="177" fontId="91" fillId="0" borderId="0"/>
    <xf numFmtId="179" fontId="91" fillId="0" borderId="0"/>
    <xf numFmtId="177" fontId="91" fillId="0" borderId="0"/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1" fillId="0" borderId="0"/>
    <xf numFmtId="0" fontId="0" fillId="0" borderId="0" applyNumberFormat="0" applyFont="0" applyFill="0" applyBorder="0" applyAlignment="0" applyProtection="0"/>
    <xf numFmtId="179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1" fillId="0" borderId="0"/>
    <xf numFmtId="0" fontId="0" fillId="0" borderId="0" applyNumberFormat="0" applyFont="0" applyFill="0" applyBorder="0" applyAlignment="0" applyProtection="0"/>
    <xf numFmtId="180" fontId="0" fillId="0" borderId="0"/>
    <xf numFmtId="177" fontId="0" fillId="0" borderId="0"/>
    <xf numFmtId="180" fontId="0" fillId="0" borderId="0"/>
    <xf numFmtId="180" fontId="125" fillId="0" borderId="0"/>
    <xf numFmtId="0" fontId="0" fillId="0" borderId="0" applyNumberFormat="0" applyFont="0" applyFill="0" applyBorder="0" applyAlignment="0" applyProtection="0"/>
    <xf numFmtId="180" fontId="125" fillId="0" borderId="0"/>
    <xf numFmtId="179" fontId="125" fillId="0" borderId="0"/>
    <xf numFmtId="0" fontId="0" fillId="0" borderId="0" applyNumberFormat="0" applyFont="0" applyFill="0" applyBorder="0" applyAlignment="0" applyProtection="0"/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25" fillId="0" borderId="0"/>
    <xf numFmtId="177" fontId="0" fillId="0" borderId="0"/>
    <xf numFmtId="0" fontId="0" fillId="0" borderId="0" applyNumberFormat="0" applyFont="0" applyFill="0" applyBorder="0" applyAlignment="0" applyProtection="0"/>
    <xf numFmtId="177" fontId="125" fillId="0" borderId="0"/>
    <xf numFmtId="0" fontId="58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58" fillId="19" borderId="0" applyNumberFormat="0" applyBorder="0" applyAlignment="0" applyProtection="0">
      <alignment vertical="center"/>
    </xf>
    <xf numFmtId="180" fontId="15" fillId="0" borderId="0"/>
    <xf numFmtId="182" fontId="114" fillId="33" borderId="0" applyNumberFormat="0" applyBorder="0" applyAlignment="0" applyProtection="0">
      <alignment vertical="center"/>
    </xf>
    <xf numFmtId="179" fontId="15" fillId="0" borderId="0"/>
    <xf numFmtId="182" fontId="114" fillId="33" borderId="0" applyNumberFormat="0" applyBorder="0" applyAlignment="0" applyProtection="0">
      <alignment vertical="center"/>
    </xf>
    <xf numFmtId="177" fontId="15" fillId="0" borderId="0"/>
    <xf numFmtId="0" fontId="114" fillId="33" borderId="0" applyNumberFormat="0" applyBorder="0" applyAlignment="0" applyProtection="0">
      <alignment vertical="center"/>
    </xf>
    <xf numFmtId="177" fontId="94" fillId="25" borderId="0" applyNumberFormat="0" applyBorder="0" applyAlignment="0" applyProtection="0">
      <alignment vertical="center"/>
    </xf>
    <xf numFmtId="180" fontId="15" fillId="0" borderId="0"/>
    <xf numFmtId="179" fontId="15" fillId="0" borderId="0"/>
    <xf numFmtId="177" fontId="15" fillId="0" borderId="0"/>
    <xf numFmtId="0" fontId="0" fillId="0" borderId="0" applyNumberFormat="0" applyFont="0" applyFill="0" applyBorder="0" applyAlignment="0" applyProtection="0"/>
    <xf numFmtId="180" fontId="100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0" fillId="0" borderId="0"/>
    <xf numFmtId="180" fontId="90" fillId="0" borderId="0"/>
    <xf numFmtId="179" fontId="100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0" fillId="0" borderId="0"/>
    <xf numFmtId="182" fontId="119" fillId="0" borderId="0" applyNumberFormat="0" applyFill="0" applyBorder="0" applyAlignment="0" applyProtection="0">
      <alignment vertical="center"/>
    </xf>
    <xf numFmtId="179" fontId="90" fillId="0" borderId="0"/>
    <xf numFmtId="180" fontId="15" fillId="0" borderId="0"/>
    <xf numFmtId="179" fontId="15" fillId="0" borderId="0"/>
    <xf numFmtId="0" fontId="95" fillId="0" borderId="0" applyNumberFormat="0" applyFill="0" applyBorder="0" applyAlignment="0" applyProtection="0">
      <alignment vertical="center"/>
    </xf>
    <xf numFmtId="180" fontId="0" fillId="0" borderId="0"/>
    <xf numFmtId="177" fontId="0" fillId="0" borderId="0"/>
    <xf numFmtId="179" fontId="0" fillId="0" borderId="0"/>
    <xf numFmtId="177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180" fontId="0" fillId="0" borderId="0"/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179" fontId="58" fillId="26" borderId="0" applyNumberFormat="0" applyBorder="0" applyAlignment="0" applyProtection="0">
      <alignment vertical="center"/>
    </xf>
    <xf numFmtId="180" fontId="0" fillId="0" borderId="0"/>
    <xf numFmtId="0" fontId="58" fillId="26" borderId="0" applyNumberFormat="0" applyBorder="0" applyAlignment="0" applyProtection="0">
      <alignment vertical="center"/>
    </xf>
    <xf numFmtId="179" fontId="0" fillId="0" borderId="0"/>
    <xf numFmtId="0" fontId="58" fillId="24" borderId="0" applyNumberFormat="0" applyBorder="0" applyAlignment="0" applyProtection="0">
      <alignment vertical="center"/>
    </xf>
    <xf numFmtId="177" fontId="0" fillId="0" borderId="0"/>
    <xf numFmtId="0" fontId="89" fillId="0" borderId="0" applyNumberFormat="0" applyFill="0" applyBorder="0" applyAlignment="0" applyProtection="0"/>
    <xf numFmtId="177" fontId="0" fillId="0" borderId="0"/>
    <xf numFmtId="179" fontId="0" fillId="0" borderId="0"/>
    <xf numFmtId="177" fontId="0" fillId="0" borderId="0"/>
    <xf numFmtId="179" fontId="58" fillId="27" borderId="0" applyNumberFormat="0" applyBorder="0" applyAlignment="0" applyProtection="0">
      <alignment vertical="center"/>
    </xf>
    <xf numFmtId="179" fontId="0" fillId="0" borderId="0"/>
    <xf numFmtId="0" fontId="0" fillId="0" borderId="0" applyNumberFormat="0" applyFon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38" fontId="127" fillId="25" borderId="0" applyNumberFormat="0" applyBorder="0" applyAlignment="0" applyProtection="0"/>
    <xf numFmtId="177" fontId="94" fillId="25" borderId="0" applyNumberFormat="0" applyBorder="0" applyAlignment="0" applyProtection="0">
      <alignment vertical="center"/>
    </xf>
    <xf numFmtId="179" fontId="0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38" fontId="127" fillId="25" borderId="0" applyNumberFormat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77" fontId="0" fillId="0" borderId="0"/>
    <xf numFmtId="182" fontId="104" fillId="0" borderId="54" applyNumberFormat="0" applyFill="0" applyAlignment="0" applyProtection="0">
      <alignment vertical="center"/>
    </xf>
    <xf numFmtId="179" fontId="0" fillId="0" borderId="0"/>
    <xf numFmtId="182" fontId="96" fillId="10" borderId="0" applyNumberFormat="0" applyBorder="0" applyAlignment="0" applyProtection="0">
      <alignment vertical="center"/>
    </xf>
    <xf numFmtId="180" fontId="94" fillId="25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05" fillId="17" borderId="0" applyNumberFormat="0" applyBorder="0" applyAlignment="0" applyProtection="0">
      <alignment vertical="center"/>
    </xf>
    <xf numFmtId="180" fontId="0" fillId="0" borderId="0"/>
    <xf numFmtId="177" fontId="0" fillId="0" borderId="0"/>
    <xf numFmtId="180" fontId="0" fillId="0" borderId="0"/>
    <xf numFmtId="0" fontId="101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177" fontId="0" fillId="0" borderId="0"/>
    <xf numFmtId="180" fontId="0" fillId="0" borderId="0"/>
    <xf numFmtId="179" fontId="0" fillId="0" borderId="0"/>
    <xf numFmtId="179" fontId="0" fillId="0" borderId="0"/>
    <xf numFmtId="0" fontId="0" fillId="0" borderId="0" applyNumberFormat="0" applyFont="0" applyFill="0" applyBorder="0" applyAlignment="0" applyProtection="0"/>
    <xf numFmtId="177" fontId="0" fillId="0" borderId="0"/>
    <xf numFmtId="179" fontId="90" fillId="0" borderId="0"/>
    <xf numFmtId="180" fontId="0" fillId="0" borderId="0"/>
    <xf numFmtId="0" fontId="0" fillId="0" borderId="0" applyNumberFormat="0" applyFont="0" applyFill="0" applyBorder="0" applyAlignment="0" applyProtection="0"/>
    <xf numFmtId="179" fontId="0" fillId="0" borderId="0"/>
    <xf numFmtId="177" fontId="0" fillId="0" borderId="0"/>
    <xf numFmtId="180" fontId="0" fillId="0" borderId="0"/>
    <xf numFmtId="0" fontId="0" fillId="0" borderId="0" applyNumberFormat="0" applyFont="0" applyFill="0" applyBorder="0" applyAlignment="0" applyProtection="0"/>
    <xf numFmtId="179" fontId="0" fillId="0" borderId="0"/>
    <xf numFmtId="179" fontId="106" fillId="0" borderId="0" applyNumberFormat="0" applyFill="0" applyBorder="0" applyAlignment="0" applyProtection="0">
      <alignment vertical="top"/>
      <protection locked="0"/>
    </xf>
    <xf numFmtId="180" fontId="0" fillId="0" borderId="0"/>
    <xf numFmtId="0" fontId="0" fillId="0" borderId="0" applyNumberFormat="0" applyFont="0" applyFill="0" applyBorder="0" applyAlignment="0" applyProtection="0"/>
    <xf numFmtId="177" fontId="0" fillId="0" borderId="0"/>
    <xf numFmtId="180" fontId="0" fillId="0" borderId="0"/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58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0" fillId="0" borderId="0"/>
    <xf numFmtId="177" fontId="102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0" fillId="0" borderId="0"/>
    <xf numFmtId="179" fontId="58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0" fillId="0" borderId="0"/>
    <xf numFmtId="180" fontId="0" fillId="0" borderId="0"/>
    <xf numFmtId="179" fontId="0" fillId="0" borderId="0"/>
    <xf numFmtId="177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0" fillId="0" borderId="0"/>
    <xf numFmtId="182" fontId="115" fillId="0" borderId="0"/>
    <xf numFmtId="179" fontId="0" fillId="0" borderId="0"/>
    <xf numFmtId="177" fontId="0" fillId="0" borderId="0"/>
    <xf numFmtId="0" fontId="0" fillId="0" borderId="0" applyNumberFormat="0" applyFont="0" applyFill="0" applyBorder="0" applyAlignment="0" applyProtection="0"/>
    <xf numFmtId="180" fontId="100" fillId="19" borderId="0" applyNumberFormat="0" applyBorder="0" applyAlignment="0" applyProtection="0">
      <alignment vertical="center"/>
    </xf>
    <xf numFmtId="179" fontId="0" fillId="0" borderId="0"/>
    <xf numFmtId="0" fontId="0" fillId="0" borderId="0" applyNumberFormat="0" applyFont="0" applyFill="0" applyBorder="0" applyAlignment="0" applyProtection="0"/>
    <xf numFmtId="182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0" fontId="0" fillId="0" borderId="0" applyNumberFormat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177" fontId="0" fillId="0" borderId="0"/>
    <xf numFmtId="180" fontId="0" fillId="0" borderId="0"/>
    <xf numFmtId="0" fontId="0" fillId="0" borderId="0" applyNumberFormat="0" applyFont="0" applyFill="0" applyBorder="0" applyAlignment="0" applyProtection="0"/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179" fontId="94" fillId="25" borderId="0" applyNumberFormat="0" applyBorder="0" applyAlignment="0" applyProtection="0">
      <alignment vertical="center"/>
    </xf>
    <xf numFmtId="179" fontId="0" fillId="0" borderId="0"/>
    <xf numFmtId="0" fontId="0" fillId="0" borderId="0" applyNumberFormat="0" applyFont="0" applyFill="0" applyBorder="0" applyAlignment="0" applyProtection="0"/>
    <xf numFmtId="0" fontId="105" fillId="17" borderId="0" applyNumberFormat="0" applyBorder="0" applyAlignment="0" applyProtection="0">
      <alignment vertical="center"/>
    </xf>
    <xf numFmtId="177" fontId="94" fillId="25" borderId="0" applyNumberFormat="0" applyBorder="0" applyAlignment="0" applyProtection="0">
      <alignment vertical="center"/>
    </xf>
    <xf numFmtId="177" fontId="0" fillId="0" borderId="0"/>
    <xf numFmtId="0" fontId="0" fillId="0" borderId="0" applyNumberFormat="0" applyFon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0" fontId="0" fillId="0" borderId="0" applyNumberFormat="0" applyFont="0" applyFill="0" applyBorder="0" applyAlignment="0" applyProtection="0"/>
    <xf numFmtId="179" fontId="94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179" fontId="108" fillId="0" borderId="57" applyNumberFormat="0" applyFill="0" applyAlignment="0" applyProtection="0">
      <alignment vertical="center"/>
    </xf>
    <xf numFmtId="180" fontId="97" fillId="33" borderId="0" applyNumberFormat="0" applyBorder="0" applyAlignment="0" applyProtection="0"/>
    <xf numFmtId="179" fontId="0" fillId="0" borderId="0"/>
    <xf numFmtId="177" fontId="0" fillId="0" borderId="0"/>
    <xf numFmtId="179" fontId="58" fillId="26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180" fontId="0" fillId="0" borderId="0"/>
    <xf numFmtId="180" fontId="91" fillId="0" borderId="0"/>
    <xf numFmtId="179" fontId="0" fillId="0" borderId="0"/>
    <xf numFmtId="0" fontId="0" fillId="0" borderId="0" applyNumberFormat="0" applyFont="0" applyFill="0" applyBorder="0" applyAlignment="0" applyProtection="0"/>
    <xf numFmtId="177" fontId="91" fillId="0" borderId="0"/>
    <xf numFmtId="180" fontId="0" fillId="0" borderId="0"/>
    <xf numFmtId="0" fontId="123" fillId="0" borderId="0" applyNumberFormat="0" applyFill="0" applyBorder="0" applyAlignment="0" applyProtection="0">
      <alignment vertical="top"/>
      <protection locked="0"/>
    </xf>
    <xf numFmtId="179" fontId="0" fillId="0" borderId="0"/>
    <xf numFmtId="0" fontId="123" fillId="0" borderId="0" applyNumberFormat="0" applyFill="0" applyBorder="0" applyAlignment="0" applyProtection="0">
      <alignment vertical="top"/>
      <protection locked="0"/>
    </xf>
    <xf numFmtId="177" fontId="0" fillId="0" borderId="0"/>
    <xf numFmtId="0" fontId="0" fillId="0" borderId="0" applyNumberFormat="0" applyFont="0" applyFill="0" applyBorder="0" applyAlignment="0" applyProtection="0"/>
    <xf numFmtId="177" fontId="58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0" fillId="0" borderId="0"/>
    <xf numFmtId="0" fontId="0" fillId="0" borderId="0" applyNumberFormat="0" applyFont="0" applyFill="0" applyBorder="0" applyAlignment="0" applyProtection="0"/>
    <xf numFmtId="180" fontId="0" fillId="0" borderId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79" fontId="0" fillId="0" borderId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77" fontId="0" fillId="0" borderId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80" fontId="0" fillId="0" borderId="0"/>
    <xf numFmtId="179" fontId="0" fillId="0" borderId="0"/>
    <xf numFmtId="0" fontId="0" fillId="0" borderId="0" applyNumberFormat="0" applyFont="0" applyFill="0" applyBorder="0" applyAlignment="0" applyProtection="0"/>
    <xf numFmtId="177" fontId="0" fillId="0" borderId="0"/>
    <xf numFmtId="180" fontId="90" fillId="0" borderId="0"/>
    <xf numFmtId="0" fontId="0" fillId="0" borderId="0" applyNumberFormat="0" applyFont="0" applyFill="0" applyBorder="0" applyAlignment="0" applyProtection="0"/>
    <xf numFmtId="179" fontId="90" fillId="0" borderId="0"/>
    <xf numFmtId="179" fontId="102" fillId="24" borderId="0" applyNumberFormat="0" applyBorder="0" applyAlignment="0" applyProtection="0">
      <alignment vertical="center"/>
    </xf>
    <xf numFmtId="177" fontId="102" fillId="32" borderId="0" applyNumberFormat="0" applyBorder="0" applyAlignment="0" applyProtection="0">
      <alignment vertical="center"/>
    </xf>
    <xf numFmtId="177" fontId="90" fillId="0" borderId="0"/>
    <xf numFmtId="0" fontId="0" fillId="0" borderId="0" applyNumberFormat="0" applyFont="0" applyFill="0" applyBorder="0" applyAlignment="0" applyProtection="0"/>
    <xf numFmtId="180" fontId="58" fillId="17" borderId="0" applyNumberFormat="0" applyBorder="0" applyAlignment="0" applyProtection="0">
      <alignment vertical="center"/>
    </xf>
    <xf numFmtId="180" fontId="90" fillId="0" borderId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79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136" fillId="19" borderId="0" applyNumberFormat="0" applyBorder="0" applyAlignment="0" applyProtection="0">
      <alignment vertical="center"/>
    </xf>
    <xf numFmtId="179" fontId="90" fillId="0" borderId="0"/>
    <xf numFmtId="179" fontId="58" fillId="23" borderId="0" applyNumberFormat="0" applyBorder="0" applyAlignment="0" applyProtection="0">
      <alignment vertical="center"/>
    </xf>
    <xf numFmtId="177" fontId="90" fillId="0" borderId="0"/>
    <xf numFmtId="177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58" fillId="9" borderId="0" applyNumberFormat="0" applyBorder="0" applyAlignment="0" applyProtection="0">
      <alignment vertical="center"/>
    </xf>
    <xf numFmtId="180" fontId="90" fillId="0" borderId="0"/>
    <xf numFmtId="179" fontId="90" fillId="0" borderId="0"/>
    <xf numFmtId="180" fontId="0" fillId="0" borderId="0"/>
    <xf numFmtId="0" fontId="89" fillId="0" borderId="0">
      <alignment vertical="center"/>
    </xf>
    <xf numFmtId="0" fontId="0" fillId="0" borderId="0" applyNumberFormat="0" applyFont="0" applyFill="0" applyBorder="0" applyAlignment="0" applyProtection="0"/>
    <xf numFmtId="179" fontId="0" fillId="0" borderId="0"/>
    <xf numFmtId="0" fontId="0" fillId="0" borderId="0" applyNumberFormat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179" fontId="0" fillId="0" borderId="0"/>
    <xf numFmtId="180" fontId="58" fillId="27" borderId="0" applyNumberFormat="0" applyBorder="0" applyAlignment="0" applyProtection="0">
      <alignment vertical="center"/>
    </xf>
    <xf numFmtId="177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63" fillId="0" borderId="0" applyNumberFormat="0" applyFill="0" applyBorder="0" applyAlignment="0" applyProtection="0">
      <alignment vertical="center"/>
    </xf>
    <xf numFmtId="180" fontId="0" fillId="0" borderId="0"/>
    <xf numFmtId="180" fontId="58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0" fillId="0" borderId="0"/>
    <xf numFmtId="0" fontId="0" fillId="0" borderId="0" applyNumberFormat="0" applyFont="0" applyFill="0" applyBorder="0" applyAlignment="0" applyProtection="0"/>
    <xf numFmtId="179" fontId="0" fillId="0" borderId="0"/>
    <xf numFmtId="179" fontId="58" fillId="20" borderId="0" applyNumberFormat="0" applyBorder="0" applyAlignment="0" applyProtection="0">
      <alignment vertical="center"/>
    </xf>
    <xf numFmtId="177" fontId="0" fillId="0" borderId="0"/>
    <xf numFmtId="0" fontId="103" fillId="29" borderId="53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180" fontId="102" fillId="9" borderId="0" applyNumberFormat="0" applyBorder="0" applyAlignment="0" applyProtection="0">
      <alignment vertical="center"/>
    </xf>
    <xf numFmtId="179" fontId="58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180" fontId="102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7" fillId="26" borderId="0" applyNumberFormat="0" applyBorder="0" applyAlignment="0" applyProtection="0"/>
    <xf numFmtId="180" fontId="0" fillId="0" borderId="0"/>
    <xf numFmtId="177" fontId="0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79" fontId="58" fillId="9" borderId="0" applyNumberFormat="0" applyBorder="0" applyAlignment="0" applyProtection="0">
      <alignment vertical="center"/>
    </xf>
    <xf numFmtId="180" fontId="0" fillId="0" borderId="0"/>
    <xf numFmtId="179" fontId="0" fillId="0" borderId="0"/>
    <xf numFmtId="0" fontId="0" fillId="0" borderId="0" applyNumberFormat="0" applyFont="0" applyFill="0" applyBorder="0" applyAlignment="0" applyProtection="0"/>
    <xf numFmtId="177" fontId="0" fillId="0" borderId="0"/>
    <xf numFmtId="177" fontId="58" fillId="23" borderId="0" applyNumberFormat="0" applyBorder="0" applyAlignment="0" applyProtection="0">
      <alignment vertical="center"/>
    </xf>
    <xf numFmtId="180" fontId="0" fillId="0" borderId="0"/>
    <xf numFmtId="179" fontId="0" fillId="0" borderId="0"/>
    <xf numFmtId="179" fontId="0" fillId="0" borderId="0"/>
    <xf numFmtId="0" fontId="0" fillId="0" borderId="0" applyNumberFormat="0" applyFont="0" applyFill="0" applyBorder="0" applyAlignment="0" applyProtection="0"/>
    <xf numFmtId="190" fontId="123" fillId="0" borderId="65">
      <protection locked="0"/>
    </xf>
    <xf numFmtId="177" fontId="0" fillId="0" borderId="0"/>
    <xf numFmtId="0" fontId="0" fillId="0" borderId="0" applyNumberFormat="0" applyFont="0" applyFill="0" applyBorder="0" applyAlignment="0" applyProtection="0"/>
    <xf numFmtId="179" fontId="0" fillId="0" borderId="0"/>
    <xf numFmtId="182" fontId="110" fillId="24" borderId="0" applyNumberFormat="0" applyBorder="0" applyAlignment="0" applyProtection="0">
      <alignment vertical="center"/>
    </xf>
    <xf numFmtId="177" fontId="0" fillId="0" borderId="0"/>
    <xf numFmtId="0" fontId="0" fillId="0" borderId="0" applyNumberFormat="0" applyFont="0" applyFill="0" applyBorder="0" applyAlignment="0" applyProtection="0"/>
    <xf numFmtId="180" fontId="58" fillId="9" borderId="0" applyNumberFormat="0" applyBorder="0" applyAlignment="0" applyProtection="0">
      <alignment vertical="center"/>
    </xf>
    <xf numFmtId="182" fontId="96" fillId="28" borderId="0" applyNumberFormat="0" applyBorder="0" applyAlignment="0" applyProtection="0">
      <alignment vertical="center"/>
    </xf>
    <xf numFmtId="180" fontId="0" fillId="0" borderId="0"/>
    <xf numFmtId="182" fontId="96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0" fontId="0" fillId="0" borderId="0" applyNumberFormat="0" applyFont="0" applyFill="0" applyBorder="0" applyAlignment="0" applyProtection="0"/>
    <xf numFmtId="179" fontId="0" fillId="0" borderId="0"/>
    <xf numFmtId="0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1" fillId="0" borderId="0"/>
    <xf numFmtId="0" fontId="0" fillId="0" borderId="0" applyNumberFormat="0" applyFont="0" applyFill="0" applyBorder="0" applyAlignment="0" applyProtection="0"/>
    <xf numFmtId="177" fontId="0" fillId="0" borderId="0"/>
    <xf numFmtId="180" fontId="0" fillId="0" borderId="0"/>
    <xf numFmtId="0" fontId="0" fillId="0" borderId="0" applyNumberFormat="0" applyFont="0" applyFill="0" applyBorder="0" applyAlignment="0" applyProtection="0"/>
    <xf numFmtId="177" fontId="0" fillId="0" borderId="0"/>
    <xf numFmtId="177" fontId="70" fillId="0" borderId="0">
      <alignment vertical="top"/>
    </xf>
    <xf numFmtId="179" fontId="58" fillId="19" borderId="0" applyNumberFormat="0" applyBorder="0" applyAlignment="0" applyProtection="0">
      <alignment vertical="center"/>
    </xf>
    <xf numFmtId="180" fontId="15" fillId="0" borderId="0"/>
    <xf numFmtId="0" fontId="0" fillId="0" borderId="0" applyNumberFormat="0" applyFont="0" applyFill="0" applyBorder="0" applyAlignment="0" applyProtection="0"/>
    <xf numFmtId="182" fontId="58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15" fillId="0" borderId="0"/>
    <xf numFmtId="177" fontId="15" fillId="0" borderId="0"/>
    <xf numFmtId="177" fontId="91" fillId="0" borderId="0"/>
    <xf numFmtId="179" fontId="91" fillId="0" borderId="0"/>
    <xf numFmtId="0" fontId="0" fillId="0" borderId="0" applyNumberFormat="0" applyFont="0" applyFill="0" applyBorder="0" applyAlignment="0" applyProtection="0"/>
    <xf numFmtId="177" fontId="91" fillId="0" borderId="0"/>
    <xf numFmtId="180" fontId="91" fillId="0" borderId="0"/>
    <xf numFmtId="0" fontId="0" fillId="0" borderId="0" applyNumberFormat="0" applyFont="0" applyFill="0" applyBorder="0" applyAlignment="0" applyProtection="0"/>
    <xf numFmtId="179" fontId="91" fillId="0" borderId="0"/>
    <xf numFmtId="179" fontId="97" fillId="17" borderId="0" applyNumberFormat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179" fontId="97" fillId="9" borderId="0" applyNumberFormat="0" applyBorder="0" applyAlignment="0" applyProtection="0"/>
    <xf numFmtId="179" fontId="91" fillId="0" borderId="0"/>
    <xf numFmtId="0" fontId="96" fillId="35" borderId="0" applyNumberFormat="0" applyBorder="0" applyAlignment="0" applyProtection="0">
      <alignment vertical="center"/>
    </xf>
    <xf numFmtId="177" fontId="97" fillId="9" borderId="0" applyNumberFormat="0" applyBorder="0" applyAlignment="0" applyProtection="0"/>
    <xf numFmtId="177" fontId="91" fillId="0" borderId="0"/>
    <xf numFmtId="182" fontId="96" fillId="35" borderId="0" applyNumberFormat="0" applyBorder="0" applyAlignment="0" applyProtection="0">
      <alignment vertical="center"/>
    </xf>
    <xf numFmtId="180" fontId="91" fillId="0" borderId="0"/>
    <xf numFmtId="0" fontId="0" fillId="0" borderId="0" applyNumberFormat="0" applyFont="0" applyFill="0" applyBorder="0" applyAlignment="0" applyProtection="0"/>
    <xf numFmtId="177" fontId="102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1" fillId="0" borderId="0"/>
    <xf numFmtId="182" fontId="109" fillId="0" borderId="58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1" fillId="0" borderId="0"/>
    <xf numFmtId="179" fontId="91" fillId="0" borderId="0"/>
    <xf numFmtId="0" fontId="0" fillId="0" borderId="0" applyNumberFormat="0" applyFont="0" applyFill="0" applyBorder="0" applyAlignment="0" applyProtection="0"/>
    <xf numFmtId="0" fontId="109" fillId="0" borderId="5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/>
    <xf numFmtId="177" fontId="91" fillId="0" borderId="0"/>
    <xf numFmtId="0" fontId="0" fillId="0" borderId="0" applyNumberFormat="0" applyFont="0" applyFill="0" applyBorder="0" applyAlignment="0" applyProtection="0"/>
    <xf numFmtId="182" fontId="109" fillId="0" borderId="58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1" fillId="0" borderId="0"/>
    <xf numFmtId="0" fontId="0" fillId="0" borderId="0" applyNumberFormat="0" applyFont="0" applyFill="0" applyBorder="0" applyAlignment="0" applyProtection="0"/>
    <xf numFmtId="177" fontId="97" fillId="19" borderId="0" applyNumberFormat="0" applyBorder="0" applyAlignment="0" applyProtection="0"/>
    <xf numFmtId="180" fontId="91" fillId="0" borderId="0"/>
    <xf numFmtId="179" fontId="91" fillId="0" borderId="0"/>
    <xf numFmtId="177" fontId="91" fillId="0" borderId="0"/>
    <xf numFmtId="0" fontId="0" fillId="0" borderId="0" applyNumberFormat="0" applyFont="0" applyFill="0" applyBorder="0" applyAlignment="0" applyProtection="0"/>
    <xf numFmtId="180" fontId="91" fillId="0" borderId="0"/>
    <xf numFmtId="0" fontId="0" fillId="0" borderId="0" applyNumberFormat="0" applyFont="0" applyFill="0" applyBorder="0" applyAlignment="0" applyProtection="0"/>
    <xf numFmtId="179" fontId="91" fillId="0" borderId="0"/>
    <xf numFmtId="177" fontId="91" fillId="0" borderId="0"/>
    <xf numFmtId="179" fontId="91" fillId="0" borderId="0"/>
    <xf numFmtId="177" fontId="91" fillId="0" borderId="0"/>
    <xf numFmtId="177" fontId="58" fillId="32" borderId="0" applyNumberFormat="0" applyBorder="0" applyAlignment="0" applyProtection="0">
      <alignment vertical="center"/>
    </xf>
    <xf numFmtId="180" fontId="91" fillId="0" borderId="0"/>
    <xf numFmtId="0" fontId="0" fillId="0" borderId="0" applyNumberFormat="0" applyFont="0" applyFill="0" applyBorder="0" applyAlignment="0" applyProtection="0"/>
    <xf numFmtId="177" fontId="100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58" fillId="32" borderId="0" applyNumberFormat="0" applyBorder="0" applyAlignment="0" applyProtection="0">
      <alignment vertical="center"/>
    </xf>
    <xf numFmtId="179" fontId="91" fillId="0" borderId="0"/>
    <xf numFmtId="0" fontId="0" fillId="0" borderId="0" applyNumberFormat="0" applyFont="0" applyFill="0" applyBorder="0" applyAlignment="0" applyProtection="0"/>
    <xf numFmtId="180" fontId="58" fillId="3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1" fillId="0" borderId="0"/>
    <xf numFmtId="0" fontId="0" fillId="0" borderId="0" applyNumberFormat="0" applyFont="0" applyFill="0" applyBorder="0" applyAlignment="0" applyProtection="0"/>
    <xf numFmtId="180" fontId="91" fillId="0" borderId="0"/>
    <xf numFmtId="0" fontId="0" fillId="0" borderId="0" applyNumberFormat="0" applyFont="0" applyFill="0" applyBorder="0" applyAlignment="0" applyProtection="0"/>
    <xf numFmtId="179" fontId="91" fillId="0" borderId="0"/>
    <xf numFmtId="0" fontId="0" fillId="0" borderId="0" applyNumberFormat="0" applyFont="0" applyFill="0" applyBorder="0" applyAlignment="0" applyProtection="0"/>
    <xf numFmtId="177" fontId="58" fillId="3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77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1" fillId="0" borderId="0"/>
    <xf numFmtId="0" fontId="0" fillId="0" borderId="0" applyNumberFormat="0" applyFont="0" applyFill="0" applyBorder="0" applyAlignment="0" applyProtection="0"/>
    <xf numFmtId="177" fontId="91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/>
    <xf numFmtId="0" fontId="0" fillId="0" borderId="0" applyNumberFormat="0" applyFont="0" applyFill="0" applyBorder="0" applyAlignment="0" applyProtection="0"/>
    <xf numFmtId="180" fontId="91" fillId="0" borderId="0"/>
    <xf numFmtId="182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1" fillId="0" borderId="0"/>
    <xf numFmtId="0" fontId="0" fillId="0" borderId="0" applyNumberFormat="0" applyFont="0" applyFill="0" applyBorder="0" applyAlignment="0" applyProtection="0"/>
    <xf numFmtId="180" fontId="91" fillId="0" borderId="0"/>
    <xf numFmtId="0" fontId="0" fillId="0" borderId="0" applyNumberFormat="0" applyFont="0" applyFill="0" applyBorder="0" applyAlignment="0" applyProtection="0"/>
    <xf numFmtId="179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1" fillId="0" borderId="0"/>
    <xf numFmtId="0" fontId="15" fillId="0" borderId="0"/>
    <xf numFmtId="179" fontId="58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1" fillId="0" borderId="0"/>
    <xf numFmtId="177" fontId="58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1" fillId="0" borderId="0"/>
    <xf numFmtId="0" fontId="0" fillId="0" borderId="0" applyNumberFormat="0" applyFont="0" applyFill="0" applyBorder="0" applyAlignment="0" applyProtection="0"/>
    <xf numFmtId="180" fontId="0" fillId="0" borderId="0"/>
    <xf numFmtId="179" fontId="0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80" fontId="0" fillId="0" borderId="0"/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136" fillId="27" borderId="0" applyNumberFormat="0" applyBorder="0" applyAlignment="0" applyProtection="0">
      <alignment vertical="center"/>
    </xf>
    <xf numFmtId="179" fontId="90" fillId="0" borderId="0"/>
    <xf numFmtId="179" fontId="58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0" fillId="0" borderId="0"/>
    <xf numFmtId="0" fontId="0" fillId="0" borderId="0" applyNumberFormat="0" applyFont="0" applyFill="0" applyBorder="0" applyAlignment="0" applyProtection="0"/>
    <xf numFmtId="179" fontId="0" fillId="0" borderId="0">
      <alignment vertical="center"/>
    </xf>
    <xf numFmtId="0" fontId="89" fillId="0" borderId="0" applyNumberFormat="0" applyFill="0" applyBorder="0" applyAlignment="0" applyProtection="0"/>
    <xf numFmtId="177" fontId="90" fillId="0" borderId="0"/>
    <xf numFmtId="180" fontId="90" fillId="0" borderId="0"/>
    <xf numFmtId="177" fontId="90" fillId="0" borderId="0"/>
    <xf numFmtId="179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0" fillId="0" borderId="0"/>
    <xf numFmtId="0" fontId="108" fillId="0" borderId="57" applyNumberFormat="0" applyFill="0" applyAlignment="0" applyProtection="0">
      <alignment vertical="center"/>
    </xf>
    <xf numFmtId="177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58" fillId="22" borderId="0" applyNumberFormat="0" applyBorder="0" applyAlignment="0" applyProtection="0">
      <alignment vertical="center"/>
    </xf>
    <xf numFmtId="177" fontId="0" fillId="0" borderId="0"/>
    <xf numFmtId="179" fontId="135" fillId="30" borderId="55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0" fillId="0" borderId="0"/>
    <xf numFmtId="0" fontId="110" fillId="24" borderId="0" applyNumberFormat="0" applyBorder="0" applyAlignment="0" applyProtection="0">
      <alignment vertical="center"/>
    </xf>
    <xf numFmtId="177" fontId="90" fillId="0" borderId="0"/>
    <xf numFmtId="0" fontId="0" fillId="0" borderId="0" applyNumberFormat="0" applyFont="0" applyFill="0" applyBorder="0" applyAlignment="0" applyProtection="0"/>
    <xf numFmtId="0" fontId="0" fillId="0" borderId="0"/>
    <xf numFmtId="0" fontId="0" fillId="0" borderId="0" applyNumberFormat="0" applyFont="0" applyFill="0" applyBorder="0" applyAlignment="0" applyProtection="0"/>
    <xf numFmtId="180" fontId="90" fillId="0" borderId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0" fillId="0" borderId="0"/>
    <xf numFmtId="41" fontId="0" fillId="0" borderId="0" applyFont="0" applyFill="0" applyBorder="0" applyAlignment="0" applyProtection="0">
      <alignment vertical="center"/>
    </xf>
    <xf numFmtId="177" fontId="58" fillId="26" borderId="0" applyNumberFormat="0" applyBorder="0" applyAlignment="0" applyProtection="0">
      <alignment vertical="center"/>
    </xf>
    <xf numFmtId="180" fontId="90" fillId="0" borderId="0"/>
    <xf numFmtId="179" fontId="90" fillId="0" borderId="0"/>
    <xf numFmtId="177" fontId="90" fillId="0" borderId="0"/>
    <xf numFmtId="177" fontId="97" fillId="33" borderId="0" applyNumberFormat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90" fontId="123" fillId="0" borderId="65">
      <protection locked="0"/>
    </xf>
    <xf numFmtId="177" fontId="0" fillId="0" borderId="0"/>
    <xf numFmtId="0" fontId="0" fillId="0" borderId="0" applyNumberFormat="0" applyFont="0" applyFill="0" applyBorder="0" applyAlignment="0" applyProtection="0"/>
    <xf numFmtId="177" fontId="0" fillId="0" borderId="0"/>
    <xf numFmtId="180" fontId="0" fillId="0" borderId="0"/>
    <xf numFmtId="179" fontId="0" fillId="0" borderId="0"/>
    <xf numFmtId="177" fontId="58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0" fillId="0" borderId="0"/>
    <xf numFmtId="177" fontId="0" fillId="0" borderId="0"/>
    <xf numFmtId="179" fontId="0" fillId="0" borderId="0"/>
    <xf numFmtId="180" fontId="90" fillId="0" borderId="0"/>
    <xf numFmtId="0" fontId="0" fillId="0" borderId="0" applyNumberFormat="0" applyFont="0" applyFill="0" applyBorder="0" applyAlignment="0" applyProtection="0"/>
    <xf numFmtId="177" fontId="90" fillId="0" borderId="0"/>
    <xf numFmtId="0" fontId="0" fillId="0" borderId="0" applyNumberFormat="0" applyFont="0" applyFill="0" applyBorder="0" applyAlignment="0" applyProtection="0"/>
    <xf numFmtId="180" fontId="0" fillId="0" borderId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80" fontId="97" fillId="25" borderId="0" applyNumberFormat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177" fontId="0" fillId="0" borderId="0"/>
    <xf numFmtId="0" fontId="0" fillId="0" borderId="0" applyNumberFormat="0" applyFont="0" applyFill="0" applyBorder="0" applyAlignment="0" applyProtection="0"/>
    <xf numFmtId="180" fontId="0" fillId="0" borderId="0"/>
    <xf numFmtId="179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96" fillId="3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41" fontId="0" fillId="0" borderId="0" applyFont="0" applyFill="0" applyBorder="0" applyAlignment="0" applyProtection="0">
      <alignment vertical="center"/>
    </xf>
    <xf numFmtId="177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0" fillId="0" borderId="0"/>
    <xf numFmtId="180" fontId="0" fillId="0" borderId="0"/>
    <xf numFmtId="179" fontId="0" fillId="0" borderId="0"/>
    <xf numFmtId="177" fontId="0" fillId="0" borderId="0"/>
    <xf numFmtId="180" fontId="0" fillId="0" borderId="0"/>
    <xf numFmtId="0" fontId="0" fillId="0" borderId="0" applyNumberFormat="0" applyFon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180" fontId="58" fillId="32" borderId="0" applyNumberFormat="0" applyBorder="0" applyAlignment="0" applyProtection="0">
      <alignment vertical="center"/>
    </xf>
    <xf numFmtId="180" fontId="0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79" fontId="58" fillId="32" borderId="0" applyNumberFormat="0" applyBorder="0" applyAlignment="0" applyProtection="0">
      <alignment vertical="center"/>
    </xf>
    <xf numFmtId="179" fontId="0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77" fontId="58" fillId="32" borderId="0" applyNumberFormat="0" applyBorder="0" applyAlignment="0" applyProtection="0">
      <alignment vertical="center"/>
    </xf>
    <xf numFmtId="177" fontId="0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80" fontId="58" fillId="3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0" fillId="0" borderId="0"/>
    <xf numFmtId="177" fontId="58" fillId="32" borderId="0" applyNumberFormat="0" applyBorder="0" applyAlignment="0" applyProtection="0">
      <alignment vertical="center"/>
    </xf>
    <xf numFmtId="177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180" fontId="0" fillId="0" borderId="0"/>
    <xf numFmtId="180" fontId="0" fillId="0" borderId="0"/>
    <xf numFmtId="0" fontId="0" fillId="0" borderId="0" applyNumberFormat="0" applyFont="0" applyFill="0" applyBorder="0" applyAlignment="0" applyProtection="0"/>
    <xf numFmtId="0" fontId="58" fillId="19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58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177" fontId="0" fillId="0" borderId="0"/>
    <xf numFmtId="0" fontId="125" fillId="0" borderId="0"/>
    <xf numFmtId="18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0" fontId="0" fillId="0" borderId="0" applyNumberFormat="0" applyFon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58" fillId="17" borderId="0" applyNumberFormat="0" applyBorder="0" applyAlignment="0" applyProtection="0">
      <alignment vertical="center"/>
    </xf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58" fillId="17" borderId="0" applyNumberFormat="0" applyBorder="0" applyAlignment="0" applyProtection="0">
      <alignment vertical="center"/>
    </xf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182" fontId="58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0" fillId="0" borderId="0"/>
    <xf numFmtId="0" fontId="14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180" fontId="58" fillId="17" borderId="0" applyNumberFormat="0" applyBorder="0" applyAlignment="0" applyProtection="0">
      <alignment vertical="center"/>
    </xf>
    <xf numFmtId="179" fontId="15" fillId="0" borderId="0"/>
    <xf numFmtId="179" fontId="0" fillId="0" borderId="0"/>
    <xf numFmtId="177" fontId="0" fillId="0" borderId="0"/>
    <xf numFmtId="0" fontId="0" fillId="0" borderId="0" applyNumberFormat="0" applyFont="0" applyFill="0" applyBorder="0" applyAlignment="0" applyProtection="0"/>
    <xf numFmtId="180" fontId="94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0" fillId="0" borderId="0"/>
    <xf numFmtId="18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58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0" fillId="0" borderId="0"/>
    <xf numFmtId="177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19" fillId="0" borderId="0" applyNumberFormat="0" applyFill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180" fontId="15" fillId="0" borderId="0"/>
    <xf numFmtId="179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5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15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15" fillId="0" borderId="0"/>
    <xf numFmtId="179" fontId="15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00" fillId="17" borderId="0" applyNumberFormat="0" applyBorder="0" applyAlignment="0" applyProtection="0">
      <alignment vertical="center"/>
    </xf>
    <xf numFmtId="179" fontId="58" fillId="23" borderId="0" applyNumberFormat="0" applyBorder="0" applyAlignment="0" applyProtection="0">
      <alignment vertical="center"/>
    </xf>
    <xf numFmtId="182" fontId="0" fillId="0" borderId="0"/>
    <xf numFmtId="179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100" fillId="17" borderId="0" applyNumberFormat="0" applyBorder="0" applyAlignment="0" applyProtection="0">
      <alignment vertical="center"/>
    </xf>
    <xf numFmtId="0" fontId="0" fillId="0" borderId="0"/>
    <xf numFmtId="177" fontId="0" fillId="0" borderId="0"/>
    <xf numFmtId="180" fontId="0" fillId="0" borderId="0"/>
    <xf numFmtId="0" fontId="89" fillId="0" borderId="0" applyNumberFormat="0" applyFill="0" applyBorder="0" applyAlignment="0" applyProtection="0"/>
    <xf numFmtId="179" fontId="0" fillId="0" borderId="0"/>
    <xf numFmtId="180" fontId="58" fillId="20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0" fillId="0" borderId="0"/>
    <xf numFmtId="177" fontId="58" fillId="20" borderId="0" applyNumberFormat="0" applyBorder="0" applyAlignment="0" applyProtection="0">
      <alignment vertical="center"/>
    </xf>
    <xf numFmtId="179" fontId="110" fillId="24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0" fontId="3" fillId="55" borderId="0" applyNumberFormat="0" applyBorder="0" applyAlignment="0" applyProtection="0">
      <alignment vertical="center"/>
    </xf>
    <xf numFmtId="180" fontId="0" fillId="0" borderId="0"/>
    <xf numFmtId="0" fontId="108" fillId="0" borderId="57" applyNumberFormat="0" applyFill="0" applyAlignment="0" applyProtection="0">
      <alignment vertical="center"/>
    </xf>
    <xf numFmtId="179" fontId="0" fillId="0" borderId="0"/>
    <xf numFmtId="180" fontId="94" fillId="26" borderId="0" applyNumberFormat="0" applyBorder="0" applyAlignment="0" applyProtection="0">
      <alignment vertical="center"/>
    </xf>
    <xf numFmtId="177" fontId="0" fillId="0" borderId="0"/>
    <xf numFmtId="179" fontId="94" fillId="26" borderId="0" applyNumberFormat="0" applyBorder="0" applyAlignment="0" applyProtection="0">
      <alignment vertical="center"/>
    </xf>
    <xf numFmtId="179" fontId="94" fillId="20" borderId="0" applyNumberFormat="0" applyBorder="0" applyAlignment="0" applyProtection="0">
      <alignment vertical="center"/>
    </xf>
    <xf numFmtId="177" fontId="106" fillId="0" borderId="0" applyNumberFormat="0" applyFill="0" applyBorder="0" applyAlignment="0" applyProtection="0">
      <alignment vertical="top"/>
      <protection locked="0"/>
    </xf>
    <xf numFmtId="180" fontId="0" fillId="0" borderId="0"/>
    <xf numFmtId="179" fontId="0" fillId="0" borderId="0"/>
    <xf numFmtId="180" fontId="0" fillId="0" borderId="0"/>
    <xf numFmtId="0" fontId="0" fillId="0" borderId="0" applyNumberFormat="0" applyFont="0" applyFill="0" applyBorder="0" applyAlignment="0" applyProtection="0"/>
    <xf numFmtId="179" fontId="0" fillId="0" borderId="0"/>
    <xf numFmtId="180" fontId="0" fillId="0" borderId="0"/>
    <xf numFmtId="180" fontId="58" fillId="9" borderId="0" applyNumberFormat="0" applyBorder="0" applyAlignment="0" applyProtection="0">
      <alignment vertical="center"/>
    </xf>
    <xf numFmtId="182" fontId="108" fillId="0" borderId="57" applyNumberFormat="0" applyFill="0" applyAlignment="0" applyProtection="0">
      <alignment vertical="center"/>
    </xf>
    <xf numFmtId="179" fontId="0" fillId="0" borderId="0"/>
    <xf numFmtId="179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7" fillId="20" borderId="0" applyNumberFormat="0" applyBorder="0" applyAlignment="0" applyProtection="0"/>
    <xf numFmtId="0" fontId="89" fillId="0" borderId="0" applyNumberFormat="0" applyFill="0" applyBorder="0" applyAlignment="0" applyProtection="0"/>
    <xf numFmtId="177" fontId="0" fillId="0" borderId="0"/>
    <xf numFmtId="177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180" fontId="58" fillId="26" borderId="0" applyNumberFormat="0" applyBorder="0" applyAlignment="0" applyProtection="0">
      <alignment vertical="center"/>
    </xf>
    <xf numFmtId="179" fontId="58" fillId="24" borderId="0" applyNumberFormat="0" applyBorder="0" applyAlignment="0" applyProtection="0">
      <alignment vertical="center"/>
    </xf>
    <xf numFmtId="179" fontId="0" fillId="0" borderId="0"/>
    <xf numFmtId="0" fontId="0" fillId="0" borderId="0" applyNumberFormat="0" applyFont="0" applyFill="0" applyBorder="0" applyAlignment="0" applyProtection="0"/>
    <xf numFmtId="179" fontId="97" fillId="26" borderId="0" applyNumberFormat="0" applyBorder="0" applyAlignment="0" applyProtection="0"/>
    <xf numFmtId="177" fontId="58" fillId="24" borderId="0" applyNumberFormat="0" applyBorder="0" applyAlignment="0" applyProtection="0">
      <alignment vertical="center"/>
    </xf>
    <xf numFmtId="177" fontId="0" fillId="0" borderId="0"/>
    <xf numFmtId="180" fontId="91" fillId="0" borderId="0"/>
    <xf numFmtId="179" fontId="91" fillId="0" borderId="0"/>
    <xf numFmtId="180" fontId="15" fillId="0" borderId="0"/>
    <xf numFmtId="180" fontId="58" fillId="17" borderId="0" applyNumberFormat="0" applyBorder="0" applyAlignment="0" applyProtection="0">
      <alignment vertical="center"/>
    </xf>
    <xf numFmtId="179" fontId="15" fillId="0" borderId="0"/>
    <xf numFmtId="0" fontId="0" fillId="0" borderId="0" applyNumberFormat="0" applyFont="0" applyFill="0" applyBorder="0" applyAlignment="0" applyProtection="0"/>
    <xf numFmtId="180" fontId="58" fillId="17" borderId="0" applyNumberFormat="0" applyBorder="0" applyAlignment="0" applyProtection="0">
      <alignment vertical="center"/>
    </xf>
    <xf numFmtId="177" fontId="15" fillId="0" borderId="0"/>
    <xf numFmtId="180" fontId="125" fillId="0" borderId="0"/>
    <xf numFmtId="179" fontId="125" fillId="0" borderId="0"/>
    <xf numFmtId="177" fontId="125" fillId="0" borderId="0"/>
    <xf numFmtId="0" fontId="89" fillId="0" borderId="0" applyNumberFormat="0" applyFill="0" applyBorder="0" applyAlignment="0" applyProtection="0"/>
    <xf numFmtId="177" fontId="15" fillId="0" borderId="0"/>
    <xf numFmtId="180" fontId="15" fillId="0" borderId="0"/>
    <xf numFmtId="179" fontId="15" fillId="0" borderId="0"/>
    <xf numFmtId="177" fontId="15" fillId="0" borderId="0"/>
    <xf numFmtId="180" fontId="15" fillId="0" borderId="0"/>
    <xf numFmtId="0" fontId="0" fillId="0" borderId="0" applyNumberFormat="0" applyFont="0" applyFill="0" applyBorder="0" applyAlignment="0" applyProtection="0"/>
    <xf numFmtId="179" fontId="58" fillId="19" borderId="0" applyNumberFormat="0" applyBorder="0" applyAlignment="0" applyProtection="0">
      <alignment vertical="center"/>
    </xf>
    <xf numFmtId="0" fontId="118" fillId="0" borderId="59" applyNumberFormat="0" applyFill="0" applyAlignment="0" applyProtection="0"/>
    <xf numFmtId="179" fontId="15" fillId="0" borderId="0"/>
    <xf numFmtId="0" fontId="0" fillId="0" borderId="0" applyNumberFormat="0" applyFont="0" applyFill="0" applyBorder="0" applyAlignment="0" applyProtection="0"/>
    <xf numFmtId="0" fontId="89" fillId="0" borderId="0">
      <alignment vertical="center"/>
    </xf>
    <xf numFmtId="0" fontId="118" fillId="0" borderId="59" applyNumberFormat="0" applyFill="0" applyAlignment="0" applyProtection="0"/>
    <xf numFmtId="177" fontId="15" fillId="0" borderId="0"/>
    <xf numFmtId="0" fontId="118" fillId="0" borderId="59" applyNumberFormat="0" applyFill="0" applyAlignment="0" applyProtection="0"/>
    <xf numFmtId="180" fontId="15" fillId="0" borderId="0"/>
    <xf numFmtId="179" fontId="15" fillId="0" borderId="0"/>
    <xf numFmtId="177" fontId="15" fillId="0" borderId="0"/>
    <xf numFmtId="0" fontId="0" fillId="0" borderId="0" applyNumberFormat="0" applyFont="0" applyFill="0" applyBorder="0" applyAlignment="0" applyProtection="0"/>
    <xf numFmtId="180" fontId="15" fillId="0" borderId="0"/>
    <xf numFmtId="0" fontId="0" fillId="0" borderId="0" applyNumberFormat="0" applyFont="0" applyFill="0" applyBorder="0" applyAlignment="0" applyProtection="0"/>
    <xf numFmtId="177" fontId="15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15" fillId="0" borderId="0"/>
    <xf numFmtId="0" fontId="0" fillId="0" borderId="0" applyNumberFormat="0" applyFont="0" applyFill="0" applyBorder="0" applyAlignment="0" applyProtection="0"/>
    <xf numFmtId="180" fontId="15" fillId="0" borderId="0"/>
    <xf numFmtId="179" fontId="15" fillId="0" borderId="0"/>
    <xf numFmtId="0" fontId="0" fillId="0" borderId="0" applyNumberFormat="0" applyFont="0" applyFill="0" applyBorder="0" applyAlignment="0" applyProtection="0"/>
    <xf numFmtId="177" fontId="15" fillId="0" borderId="0"/>
    <xf numFmtId="180" fontId="15" fillId="0" borderId="0"/>
    <xf numFmtId="179" fontId="15" fillId="0" borderId="0"/>
    <xf numFmtId="180" fontId="15" fillId="0" borderId="0"/>
    <xf numFmtId="179" fontId="15" fillId="0" borderId="0"/>
    <xf numFmtId="0" fontId="0" fillId="0" borderId="0" applyNumberFormat="0" applyFont="0" applyFill="0" applyBorder="0" applyAlignment="0" applyProtection="0"/>
    <xf numFmtId="179" fontId="15" fillId="0" borderId="0"/>
    <xf numFmtId="0" fontId="0" fillId="0" borderId="0" applyNumberFormat="0" applyFont="0" applyFill="0" applyBorder="0" applyAlignment="0" applyProtection="0"/>
    <xf numFmtId="177" fontId="15" fillId="0" borderId="0"/>
    <xf numFmtId="180" fontId="15" fillId="0" borderId="0"/>
    <xf numFmtId="179" fontId="94" fillId="25" borderId="0" applyNumberFormat="0" applyBorder="0" applyAlignment="0" applyProtection="0">
      <alignment vertical="center"/>
    </xf>
    <xf numFmtId="180" fontId="15" fillId="0" borderId="0"/>
    <xf numFmtId="177" fontId="15" fillId="0" borderId="0"/>
    <xf numFmtId="179" fontId="15" fillId="0" borderId="0"/>
    <xf numFmtId="0" fontId="0" fillId="0" borderId="0" applyNumberFormat="0" applyFont="0" applyFill="0" applyBorder="0" applyAlignment="0" applyProtection="0"/>
    <xf numFmtId="180" fontId="15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5" fillId="0" borderId="0"/>
    <xf numFmtId="177" fontId="15" fillId="0" borderId="0"/>
    <xf numFmtId="182" fontId="58" fillId="32" borderId="0" applyNumberFormat="0" applyBorder="0" applyAlignment="0" applyProtection="0">
      <alignment vertical="center"/>
    </xf>
    <xf numFmtId="179" fontId="94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79" fontId="0" fillId="0" borderId="0"/>
    <xf numFmtId="0" fontId="0" fillId="0" borderId="0" applyNumberFormat="0" applyFont="0" applyFill="0" applyBorder="0" applyAlignment="0" applyProtection="0"/>
    <xf numFmtId="177" fontId="94" fillId="25" borderId="0" applyNumberFormat="0" applyBorder="0" applyAlignment="0" applyProtection="0">
      <alignment vertical="center"/>
    </xf>
    <xf numFmtId="182" fontId="96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179" fontId="58" fillId="19" borderId="0" applyNumberFormat="0" applyBorder="0" applyAlignment="0" applyProtection="0">
      <alignment vertical="center"/>
    </xf>
    <xf numFmtId="180" fontId="97" fillId="19" borderId="0" applyNumberFormat="0" applyBorder="0" applyAlignment="0" applyProtection="0"/>
    <xf numFmtId="180" fontId="0" fillId="0" borderId="0"/>
    <xf numFmtId="180" fontId="58" fillId="19" borderId="0" applyNumberFormat="0" applyBorder="0" applyAlignment="0" applyProtection="0">
      <alignment vertical="center"/>
    </xf>
    <xf numFmtId="177" fontId="0" fillId="0" borderId="0"/>
    <xf numFmtId="179" fontId="0" fillId="0" borderId="0"/>
    <xf numFmtId="0" fontId="0" fillId="0" borderId="0" applyNumberFormat="0" applyFont="0" applyFill="0" applyBorder="0" applyAlignment="0" applyProtection="0"/>
    <xf numFmtId="180" fontId="0" fillId="0" borderId="0"/>
    <xf numFmtId="186" fontId="123" fillId="0" borderId="0">
      <protection locked="0"/>
    </xf>
    <xf numFmtId="0" fontId="0" fillId="0" borderId="0" applyNumberFormat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179" fontId="94" fillId="19" borderId="0" applyNumberFormat="0" applyBorder="0" applyAlignment="0" applyProtection="0">
      <alignment vertical="center"/>
    </xf>
    <xf numFmtId="177" fontId="0" fillId="0" borderId="0"/>
    <xf numFmtId="0" fontId="0" fillId="0" borderId="0" applyNumberFormat="0" applyFont="0" applyFill="0" applyBorder="0" applyAlignment="0" applyProtection="0"/>
    <xf numFmtId="180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1" fillId="0" borderId="0"/>
    <xf numFmtId="179" fontId="58" fillId="26" borderId="0" applyNumberFormat="0" applyBorder="0" applyAlignment="0" applyProtection="0">
      <alignment vertical="center"/>
    </xf>
    <xf numFmtId="180" fontId="91" fillId="0" borderId="0"/>
    <xf numFmtId="182" fontId="58" fillId="26" borderId="0" applyNumberFormat="0" applyBorder="0" applyAlignment="0" applyProtection="0">
      <alignment vertical="center"/>
    </xf>
    <xf numFmtId="179" fontId="91" fillId="0" borderId="0"/>
    <xf numFmtId="177" fontId="91" fillId="0" borderId="0"/>
    <xf numFmtId="182" fontId="96" fillId="28" borderId="0" applyNumberFormat="0" applyBorder="0" applyAlignment="0" applyProtection="0">
      <alignment vertical="center"/>
    </xf>
    <xf numFmtId="177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1" fillId="0" borderId="0"/>
    <xf numFmtId="177" fontId="91" fillId="0" borderId="0"/>
    <xf numFmtId="0" fontId="89" fillId="0" borderId="52" applyNumberFormat="0" applyFill="0" applyAlignment="0" applyProtection="0"/>
    <xf numFmtId="180" fontId="94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1" fillId="0" borderId="0"/>
    <xf numFmtId="0" fontId="89" fillId="0" borderId="52" applyNumberFormat="0" applyFill="0" applyAlignment="0" applyProtection="0"/>
    <xf numFmtId="179" fontId="94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1" fillId="0" borderId="0"/>
    <xf numFmtId="0" fontId="0" fillId="0" borderId="0" applyNumberFormat="0" applyFont="0" applyFill="0" applyBorder="0" applyAlignment="0" applyProtection="0"/>
    <xf numFmtId="180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1" fillId="0" borderId="0"/>
    <xf numFmtId="0" fontId="109" fillId="0" borderId="58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1" fillId="0" borderId="0"/>
    <xf numFmtId="0" fontId="0" fillId="0" borderId="0" applyNumberFormat="0" applyFont="0" applyFill="0" applyBorder="0" applyAlignment="0" applyProtection="0"/>
    <xf numFmtId="177" fontId="91" fillId="0" borderId="0"/>
    <xf numFmtId="0" fontId="0" fillId="0" borderId="0" applyNumberFormat="0" applyFont="0" applyFill="0" applyBorder="0" applyAlignment="0" applyProtection="0"/>
    <xf numFmtId="179" fontId="91" fillId="0" borderId="0"/>
    <xf numFmtId="177" fontId="91" fillId="0" borderId="0"/>
    <xf numFmtId="182" fontId="96" fillId="28" borderId="0" applyNumberFormat="0" applyBorder="0" applyAlignment="0" applyProtection="0">
      <alignment vertical="center"/>
    </xf>
    <xf numFmtId="180" fontId="91" fillId="0" borderId="0"/>
    <xf numFmtId="0" fontId="96" fillId="31" borderId="0" applyNumberFormat="0" applyBorder="0" applyAlignment="0" applyProtection="0">
      <alignment vertical="center"/>
    </xf>
    <xf numFmtId="180" fontId="91" fillId="0" borderId="0"/>
    <xf numFmtId="0" fontId="0" fillId="0" borderId="0" applyNumberFormat="0" applyFont="0" applyFill="0" applyBorder="0" applyAlignment="0" applyProtection="0"/>
    <xf numFmtId="179" fontId="91" fillId="0" borderId="0"/>
    <xf numFmtId="177" fontId="91" fillId="0" borderId="0"/>
    <xf numFmtId="0" fontId="0" fillId="0" borderId="0" applyNumberFormat="0" applyFont="0" applyFill="0" applyBorder="0" applyAlignment="0" applyProtection="0"/>
    <xf numFmtId="180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1" fillId="0" borderId="0"/>
    <xf numFmtId="0" fontId="0" fillId="0" borderId="0" applyNumberFormat="0" applyFont="0" applyFill="0" applyBorder="0" applyAlignment="0" applyProtection="0"/>
    <xf numFmtId="182" fontId="107" fillId="25" borderId="56" applyNumberFormat="0" applyAlignment="0" applyProtection="0">
      <alignment vertical="center"/>
    </xf>
    <xf numFmtId="177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1" fillId="0" borderId="0"/>
    <xf numFmtId="182" fontId="107" fillId="25" borderId="56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133" fillId="23" borderId="0" applyNumberFormat="0" applyBorder="0" applyAlignment="0" applyProtection="0">
      <alignment vertical="center"/>
    </xf>
    <xf numFmtId="180" fontId="91" fillId="0" borderId="0"/>
    <xf numFmtId="180" fontId="91" fillId="0" borderId="0"/>
    <xf numFmtId="179" fontId="91" fillId="0" borderId="0"/>
    <xf numFmtId="0" fontId="0" fillId="0" borderId="0" applyNumberFormat="0" applyFont="0" applyFill="0" applyBorder="0" applyAlignment="0" applyProtection="0"/>
    <xf numFmtId="177" fontId="91" fillId="0" borderId="0"/>
    <xf numFmtId="0" fontId="0" fillId="0" borderId="0" applyNumberFormat="0" applyFont="0" applyFill="0" applyBorder="0" applyAlignment="0" applyProtection="0"/>
    <xf numFmtId="179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1" fillId="0" borderId="0"/>
    <xf numFmtId="179" fontId="91" fillId="0" borderId="0"/>
    <xf numFmtId="179" fontId="91" fillId="0" borderId="0"/>
    <xf numFmtId="0" fontId="96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7" fillId="23" borderId="0" applyNumberFormat="0" applyBorder="0" applyAlignment="0" applyProtection="0"/>
    <xf numFmtId="180" fontId="91" fillId="0" borderId="0"/>
    <xf numFmtId="0" fontId="0" fillId="0" borderId="0" applyNumberFormat="0" applyFont="0" applyFill="0" applyBorder="0" applyAlignment="0" applyProtection="0"/>
    <xf numFmtId="180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1" fillId="0" borderId="0"/>
    <xf numFmtId="0" fontId="0" fillId="0" borderId="0" applyNumberFormat="0" applyFont="0" applyFill="0" applyBorder="0" applyAlignment="0" applyProtection="0"/>
    <xf numFmtId="177" fontId="91" fillId="0" borderId="0"/>
    <xf numFmtId="179" fontId="15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15" fillId="0" borderId="0"/>
    <xf numFmtId="179" fontId="91" fillId="0" borderId="0"/>
    <xf numFmtId="182" fontId="58" fillId="20" borderId="0" applyNumberFormat="0" applyBorder="0" applyAlignment="0" applyProtection="0">
      <alignment vertical="center"/>
    </xf>
    <xf numFmtId="180" fontId="91" fillId="0" borderId="0"/>
    <xf numFmtId="179" fontId="94" fillId="20" borderId="0" applyNumberFormat="0" applyBorder="0" applyAlignment="0" applyProtection="0">
      <alignment vertical="center"/>
    </xf>
    <xf numFmtId="182" fontId="96" fillId="22" borderId="0" applyNumberFormat="0" applyBorder="0" applyAlignment="0" applyProtection="0">
      <alignment vertical="center"/>
    </xf>
    <xf numFmtId="179" fontId="91" fillId="0" borderId="0"/>
    <xf numFmtId="177" fontId="94" fillId="20" borderId="0" applyNumberFormat="0" applyBorder="0" applyAlignment="0" applyProtection="0">
      <alignment vertical="center"/>
    </xf>
    <xf numFmtId="177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4" fillId="20" borderId="0" applyNumberFormat="0" applyBorder="0" applyAlignment="0" applyProtection="0">
      <alignment vertical="center"/>
    </xf>
    <xf numFmtId="177" fontId="58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36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1" fillId="0" borderId="0"/>
    <xf numFmtId="180" fontId="97" fillId="26" borderId="0" applyNumberFormat="0" applyBorder="0" applyAlignment="0" applyProtection="0"/>
    <xf numFmtId="177" fontId="91" fillId="0" borderId="0"/>
    <xf numFmtId="180" fontId="44" fillId="0" borderId="0"/>
    <xf numFmtId="0" fontId="0" fillId="0" borderId="0" applyNumberFormat="0" applyFont="0" applyFill="0" applyBorder="0" applyAlignment="0" applyProtection="0"/>
    <xf numFmtId="179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136" fillId="9" borderId="0" applyNumberFormat="0" applyBorder="0" applyAlignment="0" applyProtection="0">
      <alignment vertical="center"/>
    </xf>
    <xf numFmtId="179" fontId="44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44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125" fillId="0" borderId="0"/>
    <xf numFmtId="0" fontId="0" fillId="0" borderId="0" applyNumberFormat="0" applyFont="0" applyFill="0" applyBorder="0" applyAlignment="0" applyProtection="0"/>
    <xf numFmtId="179" fontId="125" fillId="0" borderId="0"/>
    <xf numFmtId="182" fontId="96" fillId="28" borderId="0" applyNumberFormat="0" applyBorder="0" applyAlignment="0" applyProtection="0">
      <alignment vertical="center"/>
    </xf>
    <xf numFmtId="180" fontId="58" fillId="23" borderId="0" applyNumberFormat="0" applyBorder="0" applyAlignment="0" applyProtection="0">
      <alignment vertical="center"/>
    </xf>
    <xf numFmtId="177" fontId="125" fillId="0" borderId="0"/>
    <xf numFmtId="182" fontId="96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58" fillId="24" borderId="0" applyNumberFormat="0" applyBorder="0" applyAlignment="0" applyProtection="0">
      <alignment vertical="center"/>
    </xf>
    <xf numFmtId="180" fontId="97" fillId="23" borderId="0" applyNumberFormat="0" applyBorder="0" applyAlignment="0" applyProtection="0"/>
    <xf numFmtId="180" fontId="15" fillId="0" borderId="0"/>
    <xf numFmtId="177" fontId="97" fillId="27" borderId="0" applyNumberFormat="0" applyBorder="0" applyAlignment="0" applyProtection="0"/>
    <xf numFmtId="0" fontId="0" fillId="0" borderId="0" applyNumberFormat="0" applyFont="0" applyFill="0" applyBorder="0" applyAlignment="0" applyProtection="0"/>
    <xf numFmtId="196" fontId="15" fillId="0" borderId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58" fillId="24" borderId="0" applyNumberFormat="0" applyBorder="0" applyAlignment="0" applyProtection="0">
      <alignment vertical="center"/>
    </xf>
    <xf numFmtId="179" fontId="15" fillId="0" borderId="0"/>
    <xf numFmtId="180" fontId="58" fillId="24" borderId="0" applyNumberFormat="0" applyBorder="0" applyAlignment="0" applyProtection="0">
      <alignment vertical="center"/>
    </xf>
    <xf numFmtId="177" fontId="15" fillId="0" borderId="0"/>
    <xf numFmtId="180" fontId="15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5" fillId="0" borderId="0"/>
    <xf numFmtId="0" fontId="0" fillId="0" borderId="0" applyNumberFormat="0" applyFont="0" applyFill="0" applyBorder="0" applyAlignment="0" applyProtection="0"/>
    <xf numFmtId="177" fontId="15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80" fontId="15" fillId="0" borderId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79" fontId="15" fillId="0" borderId="0"/>
    <xf numFmtId="0" fontId="89" fillId="0" borderId="0" applyNumberFormat="0" applyFill="0" applyBorder="0" applyAlignment="0" applyProtection="0"/>
    <xf numFmtId="179" fontId="15" fillId="0" borderId="0"/>
    <xf numFmtId="177" fontId="15" fillId="0" borderId="0"/>
    <xf numFmtId="0" fontId="0" fillId="0" borderId="0" applyNumberFormat="0" applyFont="0" applyFill="0" applyBorder="0" applyAlignment="0" applyProtection="0"/>
    <xf numFmtId="180" fontId="91" fillId="0" borderId="0"/>
    <xf numFmtId="179" fontId="91" fillId="0" borderId="0"/>
    <xf numFmtId="0" fontId="0" fillId="0" borderId="0" applyNumberFormat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106" fillId="0" borderId="0" applyNumberFormat="0" applyFill="0" applyBorder="0" applyAlignment="0" applyProtection="0">
      <alignment vertical="top"/>
      <protection locked="0"/>
    </xf>
    <xf numFmtId="177" fontId="58" fillId="32" borderId="0" applyNumberFormat="0" applyBorder="0" applyAlignment="0" applyProtection="0">
      <alignment vertical="center"/>
    </xf>
    <xf numFmtId="180" fontId="106" fillId="0" borderId="0" applyNumberFormat="0" applyFill="0" applyBorder="0" applyAlignment="0" applyProtection="0">
      <alignment vertical="top"/>
      <protection locked="0"/>
    </xf>
    <xf numFmtId="179" fontId="106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0" fontId="58" fillId="17" borderId="0" applyNumberFormat="0" applyBorder="0" applyAlignment="0" applyProtection="0">
      <alignment vertical="center"/>
    </xf>
    <xf numFmtId="177" fontId="106" fillId="0" borderId="0" applyNumberFormat="0" applyFill="0" applyBorder="0" applyAlignment="0" applyProtection="0">
      <alignment vertical="top"/>
      <protection locked="0"/>
    </xf>
    <xf numFmtId="182" fontId="96" fillId="23" borderId="0" applyNumberFormat="0" applyBorder="0" applyAlignment="0" applyProtection="0">
      <alignment vertical="center"/>
    </xf>
    <xf numFmtId="179" fontId="97" fillId="23" borderId="0" applyNumberFormat="0" applyBorder="0" applyAlignment="0" applyProtection="0"/>
    <xf numFmtId="182" fontId="58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7" fillId="27" borderId="0" applyNumberFormat="0" applyBorder="0" applyAlignment="0" applyProtection="0"/>
    <xf numFmtId="176" fontId="15" fillId="0" borderId="0" applyFont="0" applyFill="0" applyBorder="0" applyAlignment="0" applyProtection="0"/>
    <xf numFmtId="0" fontId="0" fillId="0" borderId="0" applyNumberFormat="0" applyFont="0" applyFill="0" applyBorder="0" applyAlignment="0" applyProtection="0"/>
    <xf numFmtId="196" fontId="15" fillId="0" borderId="0" applyFont="0" applyFill="0" applyBorder="0" applyAlignment="0" applyProtection="0"/>
    <xf numFmtId="176" fontId="15" fillId="0" borderId="0" applyFont="0" applyFill="0" applyBorder="0" applyAlignment="0" applyProtection="0"/>
    <xf numFmtId="177" fontId="97" fillId="23" borderId="0" applyNumberFormat="0" applyBorder="0" applyAlignment="0" applyProtection="0"/>
    <xf numFmtId="180" fontId="139" fillId="0" borderId="0"/>
    <xf numFmtId="0" fontId="0" fillId="0" borderId="0" applyNumberFormat="0" applyFont="0" applyFill="0" applyBorder="0" applyAlignment="0" applyProtection="0"/>
    <xf numFmtId="180" fontId="97" fillId="27" borderId="0" applyNumberFormat="0" applyBorder="0" applyAlignment="0" applyProtection="0"/>
    <xf numFmtId="0" fontId="0" fillId="0" borderId="0" applyNumberFormat="0" applyFont="0" applyFill="0" applyBorder="0" applyAlignment="0" applyProtection="0"/>
    <xf numFmtId="182" fontId="58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58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58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4" fillId="20" borderId="0" applyNumberFormat="0" applyBorder="0" applyAlignment="0" applyProtection="0">
      <alignment vertical="center"/>
    </xf>
    <xf numFmtId="179" fontId="58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4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58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58" fillId="9" borderId="0" applyNumberFormat="0" applyBorder="0" applyAlignment="0" applyProtection="0">
      <alignment vertical="center"/>
    </xf>
    <xf numFmtId="180" fontId="58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7" fillId="20" borderId="0" applyNumberFormat="0" applyBorder="0" applyAlignment="0" applyProtection="0"/>
    <xf numFmtId="179" fontId="58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58" fillId="32" borderId="0" applyNumberFormat="0" applyBorder="0" applyAlignment="0" applyProtection="0">
      <alignment vertical="center"/>
    </xf>
    <xf numFmtId="0" fontId="58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58" fillId="27" borderId="0" applyNumberFormat="0" applyBorder="0" applyAlignment="0" applyProtection="0">
      <alignment vertical="center"/>
    </xf>
    <xf numFmtId="0" fontId="58" fillId="27" borderId="0" applyNumberFormat="0" applyBorder="0" applyAlignment="0" applyProtection="0">
      <alignment vertical="center"/>
    </xf>
    <xf numFmtId="0" fontId="160" fillId="0" borderId="68">
      <alignment vertical="top" wrapText="1"/>
    </xf>
    <xf numFmtId="182" fontId="58" fillId="27" borderId="0" applyNumberFormat="0" applyBorder="0" applyAlignment="0" applyProtection="0">
      <alignment vertical="center"/>
    </xf>
    <xf numFmtId="177" fontId="58" fillId="32" borderId="0" applyNumberFormat="0" applyBorder="0" applyAlignment="0" applyProtection="0">
      <alignment vertical="center"/>
    </xf>
    <xf numFmtId="182" fontId="58" fillId="27" borderId="0" applyNumberFormat="0" applyBorder="0" applyAlignment="0" applyProtection="0">
      <alignment vertical="center"/>
    </xf>
    <xf numFmtId="179" fontId="96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58" fillId="27" borderId="0" applyNumberFormat="0" applyBorder="0" applyAlignment="0" applyProtection="0">
      <alignment vertical="center"/>
    </xf>
    <xf numFmtId="182" fontId="96" fillId="10" borderId="0" applyNumberFormat="0" applyBorder="0" applyAlignment="0" applyProtection="0">
      <alignment vertical="center"/>
    </xf>
    <xf numFmtId="179" fontId="58" fillId="27" borderId="0" applyNumberFormat="0" applyBorder="0" applyAlignment="0" applyProtection="0">
      <alignment vertical="center"/>
    </xf>
    <xf numFmtId="182" fontId="96" fillId="10" borderId="0" applyNumberFormat="0" applyBorder="0" applyAlignment="0" applyProtection="0">
      <alignment vertical="center"/>
    </xf>
    <xf numFmtId="180" fontId="58" fillId="27" borderId="0" applyNumberFormat="0" applyBorder="0" applyAlignment="0" applyProtection="0">
      <alignment vertical="center"/>
    </xf>
    <xf numFmtId="182" fontId="96" fillId="10" borderId="0" applyNumberFormat="0" applyBorder="0" applyAlignment="0" applyProtection="0">
      <alignment vertical="center"/>
    </xf>
    <xf numFmtId="179" fontId="58" fillId="27" borderId="0" applyNumberFormat="0" applyBorder="0" applyAlignment="0" applyProtection="0">
      <alignment vertical="center"/>
    </xf>
    <xf numFmtId="182" fontId="96" fillId="10" borderId="0" applyNumberFormat="0" applyBorder="0" applyAlignment="0" applyProtection="0">
      <alignment vertical="center"/>
    </xf>
    <xf numFmtId="177" fontId="58" fillId="27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179" fontId="97" fillId="27" borderId="0" applyNumberFormat="0" applyBorder="0" applyAlignment="0" applyProtection="0"/>
    <xf numFmtId="0" fontId="96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58" fillId="24" borderId="0" applyNumberFormat="0" applyBorder="0" applyAlignment="0" applyProtection="0">
      <alignment vertical="center"/>
    </xf>
    <xf numFmtId="177" fontId="97" fillId="27" borderId="0" applyNumberFormat="0" applyBorder="0" applyAlignment="0" applyProtection="0"/>
    <xf numFmtId="182" fontId="96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58" fillId="24" borderId="0" applyNumberFormat="0" applyBorder="0" applyAlignment="0" applyProtection="0">
      <alignment vertical="center"/>
    </xf>
    <xf numFmtId="179" fontId="58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96" fillId="28" borderId="0" applyNumberFormat="0" applyBorder="0" applyAlignment="0" applyProtection="0">
      <alignment vertical="center"/>
    </xf>
    <xf numFmtId="177" fontId="58" fillId="26" borderId="0" applyNumberFormat="0" applyBorder="0" applyAlignment="0" applyProtection="0">
      <alignment vertical="center"/>
    </xf>
    <xf numFmtId="182" fontId="58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58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58" fillId="24" borderId="0" applyNumberFormat="0" applyBorder="0" applyAlignment="0" applyProtection="0">
      <alignment vertical="center"/>
    </xf>
    <xf numFmtId="179" fontId="58" fillId="24" borderId="0" applyNumberFormat="0" applyBorder="0" applyAlignment="0" applyProtection="0">
      <alignment vertical="center"/>
    </xf>
    <xf numFmtId="0" fontId="92" fillId="0" borderId="49" applyNumberFormat="0" applyFill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92" fillId="0" borderId="49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58" fillId="24" borderId="0" applyNumberFormat="0" applyBorder="0" applyAlignment="0" applyProtection="0">
      <alignment vertical="center"/>
    </xf>
    <xf numFmtId="182" fontId="92" fillId="0" borderId="49" applyNumberFormat="0" applyFill="0" applyAlignment="0" applyProtection="0">
      <alignment vertical="center"/>
    </xf>
    <xf numFmtId="180" fontId="58" fillId="24" borderId="0" applyNumberFormat="0" applyBorder="0" applyAlignment="0" applyProtection="0">
      <alignment vertical="center"/>
    </xf>
    <xf numFmtId="179" fontId="58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58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58" fillId="24" borderId="0" applyNumberFormat="0" applyBorder="0" applyAlignment="0" applyProtection="0">
      <alignment vertical="center"/>
    </xf>
    <xf numFmtId="179" fontId="58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58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92" fillId="0" borderId="49" applyNumberFormat="0" applyFill="0" applyAlignment="0" applyProtection="0">
      <alignment vertical="center"/>
    </xf>
    <xf numFmtId="179" fontId="126" fillId="25" borderId="56" applyNumberFormat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180" fontId="58" fillId="24" borderId="0" applyNumberFormat="0" applyBorder="0" applyAlignment="0" applyProtection="0">
      <alignment vertical="center"/>
    </xf>
    <xf numFmtId="179" fontId="58" fillId="24" borderId="0" applyNumberFormat="0" applyBorder="0" applyAlignment="0" applyProtection="0">
      <alignment vertical="center"/>
    </xf>
    <xf numFmtId="177" fontId="58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7" fillId="23" borderId="0" applyNumberFormat="0" applyBorder="0" applyAlignment="0" applyProtection="0"/>
    <xf numFmtId="0" fontId="0" fillId="0" borderId="0" applyNumberFormat="0" applyFont="0" applyFill="0" applyBorder="0" applyAlignment="0" applyProtection="0"/>
    <xf numFmtId="177" fontId="97" fillId="23" borderId="0" applyNumberFormat="0" applyBorder="0" applyAlignment="0" applyProtection="0"/>
    <xf numFmtId="0" fontId="0" fillId="0" borderId="0" applyNumberFormat="0" applyFont="0" applyFill="0" applyBorder="0" applyAlignment="0" applyProtection="0"/>
    <xf numFmtId="179" fontId="58" fillId="24" borderId="0" applyNumberFormat="0" applyBorder="0" applyAlignment="0" applyProtection="0">
      <alignment vertical="center"/>
    </xf>
    <xf numFmtId="180" fontId="58" fillId="24" borderId="0" applyNumberFormat="0" applyBorder="0" applyAlignment="0" applyProtection="0">
      <alignment vertical="center"/>
    </xf>
    <xf numFmtId="177" fontId="58" fillId="26" borderId="0" applyNumberFormat="0" applyBorder="0" applyAlignment="0" applyProtection="0">
      <alignment vertical="center"/>
    </xf>
    <xf numFmtId="179" fontId="107" fillId="25" borderId="56" applyNumberFormat="0" applyAlignment="0" applyProtection="0">
      <alignment vertical="center"/>
    </xf>
    <xf numFmtId="177" fontId="58" fillId="24" borderId="0" applyNumberFormat="0" applyBorder="0" applyAlignment="0" applyProtection="0">
      <alignment vertical="center"/>
    </xf>
    <xf numFmtId="179" fontId="107" fillId="25" borderId="56" applyNumberFormat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182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3" fillId="0" borderId="0"/>
    <xf numFmtId="0" fontId="58" fillId="26" borderId="0" applyNumberFormat="0" applyBorder="0" applyAlignment="0" applyProtection="0">
      <alignment vertical="center"/>
    </xf>
    <xf numFmtId="179" fontId="107" fillId="25" borderId="56" applyNumberFormat="0" applyAlignment="0" applyProtection="0">
      <alignment vertical="center"/>
    </xf>
    <xf numFmtId="182" fontId="58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58" fillId="26" borderId="0" applyNumberFormat="0" applyBorder="0" applyAlignment="0" applyProtection="0">
      <alignment vertical="center"/>
    </xf>
    <xf numFmtId="180" fontId="58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58" fillId="26" borderId="0" applyNumberFormat="0" applyBorder="0" applyAlignment="0" applyProtection="0">
      <alignment vertical="center"/>
    </xf>
    <xf numFmtId="177" fontId="58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58" fillId="24" borderId="0" applyNumberFormat="0" applyBorder="0" applyAlignment="0" applyProtection="0">
      <alignment vertical="center"/>
    </xf>
    <xf numFmtId="180" fontId="58" fillId="23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9" fontId="58" fillId="24" borderId="0" applyNumberFormat="0" applyBorder="0" applyAlignment="0" applyProtection="0">
      <alignment vertical="center"/>
    </xf>
    <xf numFmtId="177" fontId="97" fillId="17" borderId="0" applyNumberFormat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58" fillId="23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82" fontId="58" fillId="24" borderId="0" applyNumberFormat="0" applyBorder="0" applyAlignment="0" applyProtection="0">
      <alignment vertical="center"/>
    </xf>
    <xf numFmtId="182" fontId="58" fillId="23" borderId="0" applyNumberFormat="0" applyBorder="0" applyAlignment="0" applyProtection="0">
      <alignment vertical="center"/>
    </xf>
    <xf numFmtId="182" fontId="58" fillId="24" borderId="0" applyNumberFormat="0" applyBorder="0" applyAlignment="0" applyProtection="0">
      <alignment vertical="center"/>
    </xf>
    <xf numFmtId="177" fontId="58" fillId="23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182" fontId="58" fillId="23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3" borderId="0" applyNumberFormat="0" applyBorder="0" applyAlignment="0" applyProtection="0">
      <alignment vertical="center"/>
    </xf>
    <xf numFmtId="182" fontId="58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58" fillId="23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58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58" fillId="24" borderId="0" applyNumberFormat="0" applyBorder="0" applyAlignment="0" applyProtection="0">
      <alignment vertical="center"/>
    </xf>
    <xf numFmtId="182" fontId="96" fillId="10" borderId="0" applyNumberFormat="0" applyBorder="0" applyAlignment="0" applyProtection="0">
      <alignment vertical="center"/>
    </xf>
    <xf numFmtId="177" fontId="58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58" fillId="22" borderId="0" applyNumberFormat="0" applyBorder="0" applyAlignment="0" applyProtection="0">
      <alignment vertical="center"/>
    </xf>
    <xf numFmtId="182" fontId="96" fillId="10" borderId="0" applyNumberFormat="0" applyBorder="0" applyAlignment="0" applyProtection="0">
      <alignment vertical="center"/>
    </xf>
    <xf numFmtId="180" fontId="58" fillId="24" borderId="0" applyNumberFormat="0" applyBorder="0" applyAlignment="0" applyProtection="0">
      <alignment vertical="center"/>
    </xf>
    <xf numFmtId="180" fontId="58" fillId="9" borderId="0" applyNumberFormat="0" applyBorder="0" applyAlignment="0" applyProtection="0">
      <alignment vertical="center"/>
    </xf>
    <xf numFmtId="179" fontId="58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77" fontId="97" fillId="19" borderId="0" applyNumberFormat="0" applyBorder="0" applyAlignment="0" applyProtection="0"/>
    <xf numFmtId="0" fontId="0" fillId="0" borderId="0" applyNumberFormat="0" applyFont="0" applyFill="0" applyBorder="0" applyAlignment="0" applyProtection="0"/>
    <xf numFmtId="180" fontId="58" fillId="9" borderId="0" applyNumberFormat="0" applyBorder="0" applyAlignment="0" applyProtection="0">
      <alignment vertical="center"/>
    </xf>
    <xf numFmtId="0" fontId="96" fillId="10" borderId="0" applyNumberFormat="0" applyBorder="0" applyAlignment="0" applyProtection="0">
      <alignment vertical="center"/>
    </xf>
    <xf numFmtId="177" fontId="58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7" fillId="24" borderId="0" applyNumberFormat="0" applyBorder="0" applyAlignment="0" applyProtection="0"/>
    <xf numFmtId="0" fontId="0" fillId="0" borderId="0" applyNumberFormat="0" applyFont="0" applyFill="0" applyBorder="0" applyAlignment="0" applyProtection="0"/>
    <xf numFmtId="179" fontId="58" fillId="24" borderId="0" applyNumberFormat="0" applyBorder="0" applyAlignment="0" applyProtection="0">
      <alignment vertical="center"/>
    </xf>
    <xf numFmtId="177" fontId="97" fillId="24" borderId="0" applyNumberFormat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58" fillId="17" borderId="0" applyNumberFormat="0" applyBorder="0" applyAlignment="0" applyProtection="0">
      <alignment vertical="center"/>
    </xf>
    <xf numFmtId="179" fontId="94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58" fillId="17" borderId="0" applyNumberFormat="0" applyBorder="0" applyAlignment="0" applyProtection="0">
      <alignment vertical="center"/>
    </xf>
    <xf numFmtId="10" fontId="123" fillId="0" borderId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58" fillId="17" borderId="0" applyNumberFormat="0" applyBorder="0" applyAlignment="0" applyProtection="0">
      <alignment vertical="center"/>
    </xf>
    <xf numFmtId="180" fontId="58" fillId="17" borderId="0" applyNumberFormat="0" applyBorder="0" applyAlignment="0" applyProtection="0">
      <alignment vertical="center"/>
    </xf>
    <xf numFmtId="180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58" fillId="17" borderId="0" applyNumberFormat="0" applyBorder="0" applyAlignment="0" applyProtection="0">
      <alignment vertical="center"/>
    </xf>
    <xf numFmtId="180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58" fillId="32" borderId="0" applyNumberFormat="0" applyBorder="0" applyAlignment="0" applyProtection="0">
      <alignment vertical="center"/>
    </xf>
    <xf numFmtId="182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177" fontId="58" fillId="17" borderId="0" applyNumberFormat="0" applyBorder="0" applyAlignment="0" applyProtection="0">
      <alignment vertical="center"/>
    </xf>
    <xf numFmtId="182" fontId="58" fillId="17" borderId="0" applyNumberFormat="0" applyBorder="0" applyAlignment="0" applyProtection="0">
      <alignment vertical="center"/>
    </xf>
    <xf numFmtId="180" fontId="58" fillId="17" borderId="0" applyNumberFormat="0" applyBorder="0" applyAlignment="0" applyProtection="0">
      <alignment vertical="center"/>
    </xf>
    <xf numFmtId="0" fontId="96" fillId="10" borderId="0" applyNumberFormat="0" applyBorder="0" applyAlignment="0" applyProtection="0">
      <alignment vertical="center"/>
    </xf>
    <xf numFmtId="179" fontId="58" fillId="17" borderId="0" applyNumberFormat="0" applyBorder="0" applyAlignment="0" applyProtection="0">
      <alignment vertical="center"/>
    </xf>
    <xf numFmtId="177" fontId="58" fillId="17" borderId="0" applyNumberFormat="0" applyBorder="0" applyAlignment="0" applyProtection="0">
      <alignment vertical="center"/>
    </xf>
    <xf numFmtId="180" fontId="58" fillId="17" borderId="0" applyNumberFormat="0" applyBorder="0" applyAlignment="0" applyProtection="0">
      <alignment vertical="center"/>
    </xf>
    <xf numFmtId="177" fontId="58" fillId="17" borderId="0" applyNumberFormat="0" applyBorder="0" applyAlignment="0" applyProtection="0">
      <alignment vertical="center"/>
    </xf>
    <xf numFmtId="177" fontId="97" fillId="26" borderId="0" applyNumberFormat="0" applyBorder="0" applyAlignment="0" applyProtection="0"/>
    <xf numFmtId="180" fontId="97" fillId="30" borderId="0" applyNumberFormat="0" applyBorder="0" applyAlignment="0" applyProtection="0"/>
    <xf numFmtId="180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58" fillId="9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179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58" fillId="9" borderId="0" applyNumberFormat="0" applyBorder="0" applyAlignment="0" applyProtection="0">
      <alignment vertical="center"/>
    </xf>
    <xf numFmtId="182" fontId="58" fillId="9" borderId="0" applyNumberFormat="0" applyBorder="0" applyAlignment="0" applyProtection="0">
      <alignment vertical="center"/>
    </xf>
    <xf numFmtId="177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58" fillId="9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58" fillId="19" borderId="0" applyNumberFormat="0" applyBorder="0" applyAlignment="0" applyProtection="0">
      <alignment vertical="center"/>
    </xf>
    <xf numFmtId="179" fontId="58" fillId="9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182" fontId="58" fillId="19" borderId="0" applyNumberFormat="0" applyBorder="0" applyAlignment="0" applyProtection="0">
      <alignment vertical="center"/>
    </xf>
    <xf numFmtId="177" fontId="58" fillId="9" borderId="0" applyNumberFormat="0" applyBorder="0" applyAlignment="0" applyProtection="0">
      <alignment vertical="center"/>
    </xf>
    <xf numFmtId="179" fontId="58" fillId="9" borderId="0" applyNumberFormat="0" applyBorder="0" applyAlignment="0" applyProtection="0">
      <alignment vertical="center"/>
    </xf>
    <xf numFmtId="177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7" fillId="20" borderId="0" applyNumberFormat="0" applyBorder="0" applyAlignment="0" applyProtection="0"/>
    <xf numFmtId="0" fontId="89" fillId="0" borderId="0" applyNumberFormat="0" applyFill="0" applyBorder="0" applyAlignment="0" applyProtection="0"/>
    <xf numFmtId="180" fontId="58" fillId="19" borderId="0" applyNumberFormat="0" applyBorder="0" applyAlignment="0" applyProtection="0">
      <alignment vertical="center"/>
    </xf>
    <xf numFmtId="179" fontId="58" fillId="9" borderId="0" applyNumberFormat="0" applyBorder="0" applyAlignment="0" applyProtection="0">
      <alignment vertical="center"/>
    </xf>
    <xf numFmtId="0" fontId="128" fillId="20" borderId="51" applyNumberFormat="0" applyAlignment="0" applyProtection="0"/>
    <xf numFmtId="0" fontId="0" fillId="0" borderId="0" applyNumberFormat="0" applyFont="0" applyFill="0" applyBorder="0" applyAlignment="0" applyProtection="0"/>
    <xf numFmtId="179" fontId="58" fillId="19" borderId="0" applyNumberFormat="0" applyBorder="0" applyAlignment="0" applyProtection="0">
      <alignment vertical="center"/>
    </xf>
    <xf numFmtId="177" fontId="102" fillId="26" borderId="0" applyNumberFormat="0" applyBorder="0" applyAlignment="0" applyProtection="0">
      <alignment vertical="center"/>
    </xf>
    <xf numFmtId="182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58" fillId="19" borderId="0" applyNumberFormat="0" applyBorder="0" applyAlignment="0" applyProtection="0">
      <alignment vertical="center"/>
    </xf>
    <xf numFmtId="177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28" fillId="20" borderId="51" applyNumberFormat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58" fillId="19" borderId="0" applyNumberFormat="0" applyBorder="0" applyAlignment="0" applyProtection="0">
      <alignment vertical="center"/>
    </xf>
    <xf numFmtId="177" fontId="102" fillId="26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96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58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28" fillId="20" borderId="51" applyNumberFormat="0" applyAlignment="0" applyProtection="0"/>
    <xf numFmtId="0" fontId="0" fillId="0" borderId="0" applyNumberFormat="0" applyFont="0" applyFill="0" applyBorder="0" applyAlignment="0" applyProtection="0"/>
    <xf numFmtId="180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179" fontId="58" fillId="9" borderId="0" applyNumberFormat="0" applyBorder="0" applyAlignment="0" applyProtection="0">
      <alignment vertical="center"/>
    </xf>
    <xf numFmtId="180" fontId="58" fillId="20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82" fontId="58" fillId="9" borderId="0" applyNumberFormat="0" applyBorder="0" applyAlignment="0" applyProtection="0">
      <alignment vertical="center"/>
    </xf>
    <xf numFmtId="179" fontId="58" fillId="20" borderId="0" applyNumberFormat="0" applyBorder="0" applyAlignment="0" applyProtection="0">
      <alignment vertical="center"/>
    </xf>
    <xf numFmtId="182" fontId="58" fillId="9" borderId="0" applyNumberFormat="0" applyBorder="0" applyAlignment="0" applyProtection="0">
      <alignment vertical="center"/>
    </xf>
    <xf numFmtId="182" fontId="96" fillId="36" borderId="0" applyNumberFormat="0" applyBorder="0" applyAlignment="0" applyProtection="0">
      <alignment vertical="center"/>
    </xf>
    <xf numFmtId="179" fontId="58" fillId="20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96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58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177" fontId="58" fillId="9" borderId="0" applyNumberFormat="0" applyBorder="0" applyAlignment="0" applyProtection="0">
      <alignment vertical="center"/>
    </xf>
    <xf numFmtId="179" fontId="58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82" fontId="58" fillId="9" borderId="0" applyNumberFormat="0" applyBorder="0" applyAlignment="0" applyProtection="0">
      <alignment vertical="center"/>
    </xf>
    <xf numFmtId="180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96" fillId="35" borderId="0" applyNumberFormat="0" applyBorder="0" applyAlignment="0" applyProtection="0">
      <alignment vertical="center"/>
    </xf>
    <xf numFmtId="177" fontId="58" fillId="9" borderId="0" applyNumberFormat="0" applyBorder="0" applyAlignment="0" applyProtection="0">
      <alignment vertical="center"/>
    </xf>
    <xf numFmtId="180" fontId="58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58" fillId="19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182" fontId="58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58" fillId="19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177" fontId="58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58" fillId="19" borderId="0" applyNumberFormat="0" applyBorder="0" applyAlignment="0" applyProtection="0">
      <alignment vertical="center"/>
    </xf>
    <xf numFmtId="179" fontId="58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58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58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58" fillId="19" borderId="0" applyNumberFormat="0" applyBorder="0" applyAlignment="0" applyProtection="0">
      <alignment vertical="center"/>
    </xf>
    <xf numFmtId="179" fontId="58" fillId="19" borderId="0" applyNumberFormat="0" applyBorder="0" applyAlignment="0" applyProtection="0">
      <alignment vertical="center"/>
    </xf>
    <xf numFmtId="177" fontId="102" fillId="26" borderId="0" applyNumberFormat="0" applyBorder="0" applyAlignment="0" applyProtection="0">
      <alignment vertical="center"/>
    </xf>
    <xf numFmtId="177" fontId="58" fillId="19" borderId="0" applyNumberFormat="0" applyBorder="0" applyAlignment="0" applyProtection="0">
      <alignment vertical="center"/>
    </xf>
    <xf numFmtId="182" fontId="114" fillId="3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58" fillId="19" borderId="0" applyNumberFormat="0" applyBorder="0" applyAlignment="0" applyProtection="0">
      <alignment vertical="center"/>
    </xf>
    <xf numFmtId="182" fontId="58" fillId="19" borderId="0" applyNumberFormat="0" applyBorder="0" applyAlignment="0" applyProtection="0">
      <alignment vertical="center"/>
    </xf>
    <xf numFmtId="0" fontId="96" fillId="37" borderId="0" applyNumberFormat="0" applyBorder="0" applyAlignment="0" applyProtection="0">
      <alignment vertical="center"/>
    </xf>
    <xf numFmtId="180" fontId="70" fillId="19" borderId="0" applyNumberFormat="0" applyBorder="0" applyAlignment="0" applyProtection="0"/>
    <xf numFmtId="179" fontId="58" fillId="20" borderId="0" applyNumberFormat="0" applyBorder="0" applyAlignment="0" applyProtection="0">
      <alignment vertical="center"/>
    </xf>
    <xf numFmtId="180" fontId="97" fillId="30" borderId="0" applyNumberFormat="0" applyBorder="0" applyAlignment="0" applyProtection="0"/>
    <xf numFmtId="180" fontId="58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58" fillId="24" borderId="0" applyNumberFormat="0" applyBorder="0" applyAlignment="0" applyProtection="0">
      <alignment vertical="center"/>
    </xf>
    <xf numFmtId="179" fontId="126" fillId="25" borderId="56" applyNumberFormat="0" applyAlignment="0" applyProtection="0">
      <alignment vertical="center"/>
    </xf>
    <xf numFmtId="182" fontId="58" fillId="20" borderId="0" applyNumberFormat="0" applyBorder="0" applyAlignment="0" applyProtection="0">
      <alignment vertical="center"/>
    </xf>
    <xf numFmtId="179" fontId="126" fillId="25" borderId="56" applyNumberFormat="0" applyAlignment="0" applyProtection="0">
      <alignment vertical="center"/>
    </xf>
    <xf numFmtId="182" fontId="58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105" fillId="17" borderId="0" applyNumberFormat="0" applyBorder="0" applyAlignment="0" applyProtection="0">
      <alignment vertical="center"/>
    </xf>
    <xf numFmtId="180" fontId="58" fillId="20" borderId="0" applyNumberFormat="0" applyBorder="0" applyAlignment="0" applyProtection="0">
      <alignment vertical="center"/>
    </xf>
    <xf numFmtId="184" fontId="90" fillId="0" borderId="0">
      <alignment vertical="center"/>
    </xf>
    <xf numFmtId="179" fontId="58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58" fillId="20" borderId="0" applyNumberFormat="0" applyBorder="0" applyAlignment="0" applyProtection="0">
      <alignment vertical="center"/>
    </xf>
    <xf numFmtId="179" fontId="90" fillId="0" borderId="0">
      <alignment vertical="center"/>
    </xf>
    <xf numFmtId="0" fontId="58" fillId="20" borderId="0" applyNumberFormat="0" applyBorder="0" applyAlignment="0" applyProtection="0">
      <alignment vertical="center"/>
    </xf>
    <xf numFmtId="190" fontId="123" fillId="0" borderId="0">
      <protection locked="0"/>
    </xf>
    <xf numFmtId="0" fontId="150" fillId="47" borderId="0" applyNumberFormat="0" applyBorder="0" applyAlignment="0" applyProtection="0">
      <alignment vertical="center"/>
    </xf>
    <xf numFmtId="177" fontId="58" fillId="20" borderId="0" applyNumberFormat="0" applyBorder="0" applyAlignment="0" applyProtection="0">
      <alignment vertical="center"/>
    </xf>
    <xf numFmtId="180" fontId="58" fillId="20" borderId="0" applyNumberFormat="0" applyBorder="0" applyAlignment="0" applyProtection="0">
      <alignment vertical="center"/>
    </xf>
    <xf numFmtId="182" fontId="103" fillId="29" borderId="53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58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58" fillId="20" borderId="0" applyNumberFormat="0" applyBorder="0" applyAlignment="0" applyProtection="0">
      <alignment vertical="center"/>
    </xf>
    <xf numFmtId="177" fontId="58" fillId="20" borderId="0" applyNumberFormat="0" applyBorder="0" applyAlignment="0" applyProtection="0">
      <alignment vertical="center"/>
    </xf>
    <xf numFmtId="180" fontId="58" fillId="20" borderId="0" applyNumberFormat="0" applyBorder="0" applyAlignment="0" applyProtection="0">
      <alignment vertical="center"/>
    </xf>
    <xf numFmtId="179" fontId="58" fillId="20" borderId="0" applyNumberFormat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top"/>
      <protection locked="0"/>
    </xf>
    <xf numFmtId="177" fontId="58" fillId="20" borderId="0" applyNumberFormat="0" applyBorder="0" applyAlignment="0" applyProtection="0">
      <alignment vertical="center"/>
    </xf>
    <xf numFmtId="179" fontId="58" fillId="20" borderId="0" applyNumberFormat="0" applyBorder="0" applyAlignment="0" applyProtection="0">
      <alignment vertical="center"/>
    </xf>
    <xf numFmtId="177" fontId="58" fillId="20" borderId="0" applyNumberFormat="0" applyBorder="0" applyAlignment="0" applyProtection="0">
      <alignment vertical="center"/>
    </xf>
    <xf numFmtId="177" fontId="58" fillId="20" borderId="0" applyNumberFormat="0" applyBorder="0" applyAlignment="0" applyProtection="0">
      <alignment vertical="center"/>
    </xf>
    <xf numFmtId="177" fontId="58" fillId="20" borderId="0" applyNumberFormat="0" applyBorder="0" applyAlignment="0" applyProtection="0">
      <alignment vertical="center"/>
    </xf>
    <xf numFmtId="179" fontId="58" fillId="20" borderId="0" applyNumberFormat="0" applyBorder="0" applyAlignment="0" applyProtection="0">
      <alignment vertical="center"/>
    </xf>
    <xf numFmtId="177" fontId="58" fillId="20" borderId="0" applyNumberFormat="0" applyBorder="0" applyAlignment="0" applyProtection="0">
      <alignment vertical="center"/>
    </xf>
    <xf numFmtId="179" fontId="97" fillId="30" borderId="0" applyNumberFormat="0" applyBorder="0" applyAlignment="0" applyProtection="0"/>
    <xf numFmtId="0" fontId="0" fillId="0" borderId="0" applyNumberFormat="0" applyFont="0" applyFill="0" applyBorder="0" applyAlignment="0" applyProtection="0"/>
    <xf numFmtId="179" fontId="58" fillId="26" borderId="0" applyNumberFormat="0" applyBorder="0" applyAlignment="0" applyProtection="0">
      <alignment vertical="center"/>
    </xf>
    <xf numFmtId="177" fontId="97" fillId="30" borderId="0" applyNumberFormat="0" applyBorder="0" applyAlignment="0" applyProtection="0"/>
    <xf numFmtId="0" fontId="0" fillId="0" borderId="0" applyNumberFormat="0" applyFont="0" applyFill="0" applyBorder="0" applyAlignment="0" applyProtection="0"/>
    <xf numFmtId="182" fontId="58" fillId="20" borderId="0" applyNumberFormat="0" applyBorder="0" applyAlignment="0" applyProtection="0">
      <alignment vertical="center"/>
    </xf>
    <xf numFmtId="180" fontId="58" fillId="20" borderId="0" applyNumberFormat="0" applyBorder="0" applyAlignment="0" applyProtection="0">
      <alignment vertical="center"/>
    </xf>
    <xf numFmtId="0" fontId="103" fillId="29" borderId="53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77" fontId="58" fillId="20" borderId="0" applyNumberFormat="0" applyBorder="0" applyAlignment="0" applyProtection="0">
      <alignment vertical="center"/>
    </xf>
    <xf numFmtId="179" fontId="58" fillId="20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82" fontId="58" fillId="20" borderId="0" applyNumberFormat="0" applyBorder="0" applyAlignment="0" applyProtection="0">
      <alignment vertical="center"/>
    </xf>
    <xf numFmtId="182" fontId="0" fillId="0" borderId="0"/>
    <xf numFmtId="0" fontId="89" fillId="0" borderId="0" applyNumberFormat="0" applyFill="0" applyBorder="0" applyAlignment="0" applyProtection="0"/>
    <xf numFmtId="182" fontId="58" fillId="20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182" fontId="0" fillId="0" borderId="0"/>
    <xf numFmtId="0" fontId="89" fillId="0" borderId="0" applyNumberFormat="0" applyFill="0" applyBorder="0" applyAlignment="0" applyProtection="0"/>
    <xf numFmtId="0" fontId="58" fillId="20" borderId="0" applyNumberFormat="0" applyBorder="0" applyAlignment="0" applyProtection="0">
      <alignment vertical="center"/>
    </xf>
    <xf numFmtId="179" fontId="131" fillId="20" borderId="51" applyNumberFormat="0" applyAlignment="0" applyProtection="0">
      <alignment vertical="center"/>
    </xf>
    <xf numFmtId="182" fontId="58" fillId="20" borderId="0" applyNumberFormat="0" applyBorder="0" applyAlignment="0" applyProtection="0">
      <alignment vertical="center"/>
    </xf>
    <xf numFmtId="177" fontId="58" fillId="20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80" fontId="58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58" fillId="20" borderId="0" applyNumberFormat="0" applyBorder="0" applyAlignment="0" applyProtection="0">
      <alignment vertical="center"/>
    </xf>
    <xf numFmtId="182" fontId="96" fillId="35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177" fontId="58" fillId="20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180" fontId="58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58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7" fillId="20" borderId="0" applyNumberFormat="0" applyBorder="0" applyAlignment="0" applyProtection="0"/>
    <xf numFmtId="0" fontId="96" fillId="35" borderId="0" applyNumberFormat="0" applyBorder="0" applyAlignment="0" applyProtection="0">
      <alignment vertical="center"/>
    </xf>
    <xf numFmtId="177" fontId="97" fillId="20" borderId="0" applyNumberFormat="0" applyBorder="0" applyAlignment="0" applyProtection="0"/>
    <xf numFmtId="182" fontId="96" fillId="35" borderId="0" applyNumberFormat="0" applyBorder="0" applyAlignment="0" applyProtection="0">
      <alignment vertical="center"/>
    </xf>
    <xf numFmtId="180" fontId="97" fillId="30" borderId="0" applyNumberFormat="0" applyBorder="0" applyAlignment="0" applyProtection="0"/>
    <xf numFmtId="180" fontId="97" fillId="17" borderId="0" applyNumberFormat="0" applyBorder="0" applyAlignment="0" applyProtection="0"/>
    <xf numFmtId="182" fontId="93" fillId="0" borderId="0" applyNumberFormat="0" applyFill="0" applyBorder="0" applyAlignment="0" applyProtection="0">
      <alignment vertical="center"/>
    </xf>
    <xf numFmtId="180" fontId="58" fillId="23" borderId="0" applyNumberFormat="0" applyBorder="0" applyAlignment="0" applyProtection="0">
      <alignment vertical="center"/>
    </xf>
    <xf numFmtId="179" fontId="97" fillId="17" borderId="0" applyNumberFormat="0" applyBorder="0" applyAlignment="0" applyProtection="0"/>
    <xf numFmtId="0" fontId="0" fillId="0" borderId="0" applyNumberFormat="0" applyFont="0" applyFill="0" applyBorder="0" applyAlignment="0" applyProtection="0"/>
    <xf numFmtId="180" fontId="97" fillId="19" borderId="0" applyNumberFormat="0" applyBorder="0" applyAlignment="0" applyProtection="0"/>
    <xf numFmtId="0" fontId="0" fillId="0" borderId="0" applyNumberFormat="0" applyFont="0" applyFill="0" applyBorder="0" applyAlignment="0" applyProtection="0"/>
    <xf numFmtId="180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7" fillId="19" borderId="0" applyNumberFormat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80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7" fillId="20" borderId="0" applyNumberFormat="0" applyBorder="0" applyAlignment="0" applyProtection="0"/>
    <xf numFmtId="0" fontId="0" fillId="0" borderId="0" applyNumberFormat="0" applyFont="0" applyFill="0" applyBorder="0" applyAlignment="0" applyProtection="0"/>
    <xf numFmtId="180" fontId="102" fillId="27" borderId="0" applyNumberFormat="0" applyBorder="0" applyAlignment="0" applyProtection="0">
      <alignment vertical="center"/>
    </xf>
    <xf numFmtId="179" fontId="102" fillId="27" borderId="0" applyNumberFormat="0" applyBorder="0" applyAlignment="0" applyProtection="0">
      <alignment vertical="center"/>
    </xf>
    <xf numFmtId="180" fontId="102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102" fillId="24" borderId="0" applyNumberFormat="0" applyBorder="0" applyAlignment="0" applyProtection="0">
      <alignment vertical="center"/>
    </xf>
    <xf numFmtId="179" fontId="102" fillId="24" borderId="0" applyNumberFormat="0" applyBorder="0" applyAlignment="0" applyProtection="0">
      <alignment vertical="center"/>
    </xf>
    <xf numFmtId="177" fontId="102" fillId="24" borderId="0" applyNumberFormat="0" applyBorder="0" applyAlignment="0" applyProtection="0">
      <alignment vertical="center"/>
    </xf>
    <xf numFmtId="179" fontId="94" fillId="23" borderId="0" applyNumberFormat="0" applyBorder="0" applyAlignment="0" applyProtection="0">
      <alignment vertical="center"/>
    </xf>
    <xf numFmtId="177" fontId="102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58" fillId="26" borderId="0" applyNumberFormat="0" applyBorder="0" applyAlignment="0" applyProtection="0">
      <alignment vertical="center"/>
    </xf>
    <xf numFmtId="180" fontId="102" fillId="17" borderId="0" applyNumberFormat="0" applyBorder="0" applyAlignment="0" applyProtection="0">
      <alignment vertical="center"/>
    </xf>
    <xf numFmtId="180" fontId="102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102" fillId="17" borderId="0" applyNumberFormat="0" applyBorder="0" applyAlignment="0" applyProtection="0">
      <alignment vertical="center"/>
    </xf>
    <xf numFmtId="179" fontId="102" fillId="17" borderId="0" applyNumberFormat="0" applyBorder="0" applyAlignment="0" applyProtection="0">
      <alignment vertical="center"/>
    </xf>
    <xf numFmtId="177" fontId="102" fillId="17" borderId="0" applyNumberFormat="0" applyBorder="0" applyAlignment="0" applyProtection="0">
      <alignment vertical="center"/>
    </xf>
    <xf numFmtId="179" fontId="94" fillId="33" borderId="0" applyNumberFormat="0" applyBorder="0" applyAlignment="0" applyProtection="0">
      <alignment vertical="center"/>
    </xf>
    <xf numFmtId="179" fontId="102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102" fillId="9" borderId="0" applyNumberFormat="0" applyBorder="0" applyAlignment="0" applyProtection="0">
      <alignment vertical="center"/>
    </xf>
    <xf numFmtId="180" fontId="102" fillId="9" borderId="0" applyNumberFormat="0" applyBorder="0" applyAlignment="0" applyProtection="0">
      <alignment vertical="center"/>
    </xf>
    <xf numFmtId="182" fontId="110" fillId="24" borderId="0" applyNumberFormat="0" applyBorder="0" applyAlignment="0" applyProtection="0">
      <alignment vertical="center"/>
    </xf>
    <xf numFmtId="177" fontId="102" fillId="9" borderId="0" applyNumberFormat="0" applyBorder="0" applyAlignment="0" applyProtection="0">
      <alignment vertical="center"/>
    </xf>
    <xf numFmtId="179" fontId="94" fillId="25" borderId="0" applyNumberFormat="0" applyBorder="0" applyAlignment="0" applyProtection="0">
      <alignment vertical="center"/>
    </xf>
    <xf numFmtId="180" fontId="102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102" fillId="9" borderId="0" applyNumberFormat="0" applyBorder="0" applyAlignment="0" applyProtection="0">
      <alignment vertical="center"/>
    </xf>
    <xf numFmtId="177" fontId="102" fillId="9" borderId="0" applyNumberFormat="0" applyBorder="0" applyAlignment="0" applyProtection="0">
      <alignment vertical="center"/>
    </xf>
    <xf numFmtId="179" fontId="94" fillId="25" borderId="0" applyNumberFormat="0" applyBorder="0" applyAlignment="0" applyProtection="0">
      <alignment vertical="center"/>
    </xf>
    <xf numFmtId="179" fontId="102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102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4" fillId="25" borderId="0" applyNumberFormat="0" applyBorder="0" applyAlignment="0" applyProtection="0">
      <alignment vertical="center"/>
    </xf>
    <xf numFmtId="180" fontId="102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58" fillId="26" borderId="0" applyNumberFormat="0" applyBorder="0" applyAlignment="0" applyProtection="0">
      <alignment vertical="center"/>
    </xf>
    <xf numFmtId="180" fontId="102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96" fillId="10" borderId="0" applyNumberFormat="0" applyBorder="0" applyAlignment="0" applyProtection="0">
      <alignment vertical="center"/>
    </xf>
    <xf numFmtId="182" fontId="110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58" fillId="26" borderId="0" applyNumberFormat="0" applyBorder="0" applyAlignment="0" applyProtection="0">
      <alignment vertical="center"/>
    </xf>
    <xf numFmtId="179" fontId="102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96" fillId="10" borderId="0" applyNumberFormat="0" applyBorder="0" applyAlignment="0" applyProtection="0">
      <alignment vertical="center"/>
    </xf>
    <xf numFmtId="177" fontId="102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4" fillId="26" borderId="0" applyNumberFormat="0" applyBorder="0" applyAlignment="0" applyProtection="0">
      <alignment vertical="center"/>
    </xf>
    <xf numFmtId="177" fontId="102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102" fillId="19" borderId="0" applyNumberFormat="0" applyBorder="0" applyAlignment="0" applyProtection="0">
      <alignment vertical="center"/>
    </xf>
    <xf numFmtId="177" fontId="102" fillId="19" borderId="0" applyNumberFormat="0" applyBorder="0" applyAlignment="0" applyProtection="0">
      <alignment vertical="center"/>
    </xf>
    <xf numFmtId="180" fontId="102" fillId="20" borderId="0" applyNumberFormat="0" applyBorder="0" applyAlignment="0" applyProtection="0">
      <alignment vertical="center"/>
    </xf>
    <xf numFmtId="179" fontId="94" fillId="25" borderId="0" applyNumberFormat="0" applyBorder="0" applyAlignment="0" applyProtection="0">
      <alignment vertical="center"/>
    </xf>
    <xf numFmtId="177" fontId="94" fillId="25" borderId="0" applyNumberFormat="0" applyBorder="0" applyAlignment="0" applyProtection="0">
      <alignment vertical="center"/>
    </xf>
    <xf numFmtId="0" fontId="96" fillId="10" borderId="0" applyNumberFormat="0" applyBorder="0" applyAlignment="0" applyProtection="0">
      <alignment vertical="center"/>
    </xf>
    <xf numFmtId="179" fontId="94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77" fontId="94" fillId="25" borderId="0" applyNumberFormat="0" applyBorder="0" applyAlignment="0" applyProtection="0">
      <alignment vertical="center"/>
    </xf>
    <xf numFmtId="180" fontId="94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80" fontId="94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77" fontId="94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08" fillId="0" borderId="5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4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4" fillId="25" borderId="0" applyNumberFormat="0" applyBorder="0" applyAlignment="0" applyProtection="0">
      <alignment vertical="center"/>
    </xf>
    <xf numFmtId="0" fontId="108" fillId="0" borderId="5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136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136" fillId="27" borderId="0" applyNumberFormat="0" applyBorder="0" applyAlignment="0" applyProtection="0">
      <alignment vertical="center"/>
    </xf>
    <xf numFmtId="180" fontId="94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4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4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96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58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4" fillId="19" borderId="0" applyNumberFormat="0" applyBorder="0" applyAlignment="0" applyProtection="0">
      <alignment vertical="center"/>
    </xf>
    <xf numFmtId="179" fontId="94" fillId="20" borderId="0" applyNumberFormat="0" applyBorder="0" applyAlignment="0" applyProtection="0">
      <alignment vertical="center"/>
    </xf>
    <xf numFmtId="180" fontId="94" fillId="19" borderId="0" applyNumberFormat="0" applyBorder="0" applyAlignment="0" applyProtection="0">
      <alignment vertical="center"/>
    </xf>
    <xf numFmtId="177" fontId="94" fillId="20" borderId="0" applyNumberFormat="0" applyBorder="0" applyAlignment="0" applyProtection="0">
      <alignment vertical="center"/>
    </xf>
    <xf numFmtId="182" fontId="101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180" fontId="58" fillId="22" borderId="0" applyNumberFormat="0" applyBorder="0" applyAlignment="0" applyProtection="0">
      <alignment vertical="center"/>
    </xf>
    <xf numFmtId="180" fontId="94" fillId="20" borderId="0" applyNumberFormat="0" applyBorder="0" applyAlignment="0" applyProtection="0">
      <alignment vertical="center"/>
    </xf>
    <xf numFmtId="180" fontId="58" fillId="22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177" fontId="94" fillId="19" borderId="0" applyNumberFormat="0" applyBorder="0" applyAlignment="0" applyProtection="0">
      <alignment vertical="center"/>
    </xf>
    <xf numFmtId="179" fontId="94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58" fillId="22" borderId="0" applyNumberFormat="0" applyBorder="0" applyAlignment="0" applyProtection="0">
      <alignment vertical="center"/>
    </xf>
    <xf numFmtId="179" fontId="94" fillId="20" borderId="0" applyNumberFormat="0" applyBorder="0" applyAlignment="0" applyProtection="0">
      <alignment vertical="center"/>
    </xf>
    <xf numFmtId="180" fontId="58" fillId="22" borderId="0" applyNumberFormat="0" applyBorder="0" applyAlignment="0" applyProtection="0">
      <alignment vertical="center"/>
    </xf>
    <xf numFmtId="177" fontId="94" fillId="20" borderId="0" applyNumberFormat="0" applyBorder="0" applyAlignment="0" applyProtection="0">
      <alignment vertical="center"/>
    </xf>
    <xf numFmtId="180" fontId="94" fillId="20" borderId="0" applyNumberFormat="0" applyBorder="0" applyAlignment="0" applyProtection="0">
      <alignment vertical="center"/>
    </xf>
    <xf numFmtId="182" fontId="96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4" fillId="20" borderId="0" applyNumberFormat="0" applyBorder="0" applyAlignment="0" applyProtection="0">
      <alignment vertical="center"/>
    </xf>
    <xf numFmtId="182" fontId="96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96" fillId="28" borderId="0" applyNumberFormat="0" applyBorder="0" applyAlignment="0" applyProtection="0">
      <alignment vertical="center"/>
    </xf>
    <xf numFmtId="180" fontId="94" fillId="20" borderId="0" applyNumberFormat="0" applyBorder="0" applyAlignment="0" applyProtection="0">
      <alignment vertical="center"/>
    </xf>
    <xf numFmtId="0" fontId="96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96" fillId="28" borderId="0" applyNumberFormat="0" applyBorder="0" applyAlignment="0" applyProtection="0">
      <alignment vertical="center"/>
    </xf>
    <xf numFmtId="179" fontId="94" fillId="20" borderId="0" applyNumberFormat="0" applyBorder="0" applyAlignment="0" applyProtection="0">
      <alignment vertical="center"/>
    </xf>
    <xf numFmtId="0" fontId="96" fillId="22" borderId="0" applyNumberFormat="0" applyBorder="0" applyAlignment="0" applyProtection="0">
      <alignment vertical="center"/>
    </xf>
    <xf numFmtId="179" fontId="58" fillId="22" borderId="0" applyNumberFormat="0" applyBorder="0" applyAlignment="0" applyProtection="0">
      <alignment vertical="center"/>
    </xf>
    <xf numFmtId="177" fontId="94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4" fillId="3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4" fillId="30" borderId="0" applyNumberFormat="0" applyBorder="0" applyAlignment="0" applyProtection="0">
      <alignment vertical="center"/>
    </xf>
    <xf numFmtId="182" fontId="96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4" fillId="3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4" fillId="3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4" fillId="30" borderId="0" applyNumberFormat="0" applyBorder="0" applyAlignment="0" applyProtection="0">
      <alignment vertical="center"/>
    </xf>
    <xf numFmtId="0" fontId="96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4" fillId="30" borderId="0" applyNumberFormat="0" applyBorder="0" applyAlignment="0" applyProtection="0">
      <alignment vertical="center"/>
    </xf>
    <xf numFmtId="180" fontId="94" fillId="30" borderId="0" applyNumberFormat="0" applyBorder="0" applyAlignment="0" applyProtection="0">
      <alignment vertical="center"/>
    </xf>
    <xf numFmtId="182" fontId="96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4" fillId="3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4" fillId="30" borderId="0" applyNumberFormat="0" applyBorder="0" applyAlignment="0" applyProtection="0">
      <alignment vertical="center"/>
    </xf>
    <xf numFmtId="179" fontId="94" fillId="3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4" fillId="3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4" fillId="30" borderId="0" applyNumberFormat="0" applyBorder="0" applyAlignment="0" applyProtection="0">
      <alignment vertical="center"/>
    </xf>
    <xf numFmtId="179" fontId="136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/>
    <xf numFmtId="0" fontId="0" fillId="0" borderId="0" applyNumberFormat="0" applyFont="0" applyFill="0" applyBorder="0" applyAlignment="0" applyProtection="0"/>
    <xf numFmtId="179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136" fillId="17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80" fontId="136" fillId="9" borderId="0" applyNumberFormat="0" applyBorder="0" applyAlignment="0" applyProtection="0">
      <alignment vertical="center"/>
    </xf>
    <xf numFmtId="0" fontId="118" fillId="0" borderId="61" applyNumberFormat="0" applyFill="0" applyAlignment="0" applyProtection="0"/>
    <xf numFmtId="0" fontId="89" fillId="0" borderId="0">
      <alignment vertical="center"/>
    </xf>
    <xf numFmtId="0" fontId="0" fillId="0" borderId="0" applyNumberFormat="0" applyFont="0" applyFill="0" applyBorder="0" applyAlignment="0" applyProtection="0"/>
    <xf numFmtId="180" fontId="94" fillId="25" borderId="0" applyNumberFormat="0" applyBorder="0" applyAlignment="0" applyProtection="0">
      <alignment vertical="center"/>
    </xf>
    <xf numFmtId="177" fontId="94" fillId="25" borderId="0" applyNumberFormat="0" applyBorder="0" applyAlignment="0" applyProtection="0">
      <alignment vertical="center"/>
    </xf>
    <xf numFmtId="182" fontId="0" fillId="0" borderId="0"/>
    <xf numFmtId="0" fontId="89" fillId="0" borderId="0">
      <alignment vertical="center"/>
    </xf>
    <xf numFmtId="180" fontId="94" fillId="25" borderId="0" applyNumberFormat="0" applyBorder="0" applyAlignment="0" applyProtection="0">
      <alignment vertical="center"/>
    </xf>
    <xf numFmtId="179" fontId="94" fillId="25" borderId="0" applyNumberFormat="0" applyBorder="0" applyAlignment="0" applyProtection="0">
      <alignment vertical="center"/>
    </xf>
    <xf numFmtId="182" fontId="3" fillId="0" borderId="0">
      <alignment vertical="center"/>
    </xf>
    <xf numFmtId="182" fontId="90" fillId="0" borderId="0"/>
    <xf numFmtId="177" fontId="94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4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4" fillId="25" borderId="0" applyNumberFormat="0" applyBorder="0" applyAlignment="0" applyProtection="0">
      <alignment vertical="center"/>
    </xf>
    <xf numFmtId="180" fontId="94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4" fillId="25" borderId="0" applyNumberFormat="0" applyBorder="0" applyAlignment="0" applyProtection="0">
      <alignment vertical="center"/>
    </xf>
    <xf numFmtId="180" fontId="94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89" fillId="0" borderId="0">
      <alignment vertical="center"/>
    </xf>
    <xf numFmtId="177" fontId="94" fillId="25" borderId="0" applyNumberFormat="0" applyBorder="0" applyAlignment="0" applyProtection="0">
      <alignment vertical="center"/>
    </xf>
    <xf numFmtId="180" fontId="94" fillId="25" borderId="0" applyNumberFormat="0" applyBorder="0" applyAlignment="0" applyProtection="0">
      <alignment vertical="center"/>
    </xf>
    <xf numFmtId="179" fontId="136" fillId="9" borderId="0" applyNumberFormat="0" applyBorder="0" applyAlignment="0" applyProtection="0">
      <alignment vertical="center"/>
    </xf>
    <xf numFmtId="180" fontId="136" fillId="19" borderId="0" applyNumberFormat="0" applyBorder="0" applyAlignment="0" applyProtection="0">
      <alignment vertical="center"/>
    </xf>
    <xf numFmtId="180" fontId="94" fillId="19" borderId="0" applyNumberFormat="0" applyBorder="0" applyAlignment="0" applyProtection="0">
      <alignment vertical="center"/>
    </xf>
    <xf numFmtId="180" fontId="94" fillId="19" borderId="0" applyNumberFormat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top"/>
      <protection locked="0"/>
    </xf>
    <xf numFmtId="177" fontId="94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16" fillId="0" borderId="57" applyNumberFormat="0" applyFill="0" applyAlignment="0" applyProtection="0">
      <alignment vertical="center"/>
    </xf>
    <xf numFmtId="179" fontId="94" fillId="19" borderId="0" applyNumberFormat="0" applyBorder="0" applyAlignment="0" applyProtection="0">
      <alignment vertical="center"/>
    </xf>
    <xf numFmtId="177" fontId="94" fillId="19" borderId="0" applyNumberFormat="0" applyBorder="0" applyAlignment="0" applyProtection="0">
      <alignment vertical="center"/>
    </xf>
    <xf numFmtId="179" fontId="94" fillId="19" borderId="0" applyNumberFormat="0" applyBorder="0" applyAlignment="0" applyProtection="0">
      <alignment vertical="center"/>
    </xf>
    <xf numFmtId="182" fontId="96" fillId="3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4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4" fillId="19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179" fontId="94" fillId="19" borderId="0" applyNumberFormat="0" applyBorder="0" applyAlignment="0" applyProtection="0">
      <alignment vertical="center"/>
    </xf>
    <xf numFmtId="179" fontId="94" fillId="19" borderId="0" applyNumberFormat="0" applyBorder="0" applyAlignment="0" applyProtection="0">
      <alignment vertical="center"/>
    </xf>
    <xf numFmtId="179" fontId="58" fillId="22" borderId="0" applyNumberFormat="0" applyBorder="0" applyAlignment="0" applyProtection="0">
      <alignment vertical="center"/>
    </xf>
    <xf numFmtId="177" fontId="94" fillId="19" borderId="0" applyNumberFormat="0" applyBorder="0" applyAlignment="0" applyProtection="0">
      <alignment vertical="center"/>
    </xf>
    <xf numFmtId="179" fontId="136" fillId="19" borderId="0" applyNumberFormat="0" applyBorder="0" applyAlignment="0" applyProtection="0">
      <alignment vertical="center"/>
    </xf>
    <xf numFmtId="179" fontId="94" fillId="20" borderId="0" applyNumberFormat="0" applyBorder="0" applyAlignment="0" applyProtection="0">
      <alignment vertical="center"/>
    </xf>
    <xf numFmtId="177" fontId="94" fillId="20" borderId="0" applyNumberFormat="0" applyBorder="0" applyAlignment="0" applyProtection="0">
      <alignment vertical="center"/>
    </xf>
    <xf numFmtId="177" fontId="94" fillId="20" borderId="0" applyNumberFormat="0" applyBorder="0" applyAlignment="0" applyProtection="0">
      <alignment vertical="center"/>
    </xf>
    <xf numFmtId="177" fontId="94" fillId="20" borderId="0" applyNumberFormat="0" applyBorder="0" applyAlignment="0" applyProtection="0">
      <alignment vertical="center"/>
    </xf>
    <xf numFmtId="180" fontId="94" fillId="20" borderId="0" applyNumberFormat="0" applyBorder="0" applyAlignment="0" applyProtection="0">
      <alignment vertical="center"/>
    </xf>
    <xf numFmtId="0" fontId="96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4" fillId="20" borderId="0" applyNumberFormat="0" applyBorder="0" applyAlignment="0" applyProtection="0">
      <alignment vertical="center"/>
    </xf>
    <xf numFmtId="177" fontId="94" fillId="20" borderId="0" applyNumberFormat="0" applyBorder="0" applyAlignment="0" applyProtection="0">
      <alignment vertical="center"/>
    </xf>
    <xf numFmtId="182" fontId="96" fillId="35" borderId="0" applyNumberFormat="0" applyBorder="0" applyAlignment="0" applyProtection="0">
      <alignment vertical="center"/>
    </xf>
    <xf numFmtId="179" fontId="94" fillId="20" borderId="0" applyNumberFormat="0" applyBorder="0" applyAlignment="0" applyProtection="0">
      <alignment vertical="center"/>
    </xf>
    <xf numFmtId="0" fontId="96" fillId="37" borderId="0" applyNumberFormat="0" applyBorder="0" applyAlignment="0" applyProtection="0">
      <alignment vertical="center"/>
    </xf>
    <xf numFmtId="179" fontId="94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4" fillId="20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136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100" fillId="27" borderId="0" applyNumberFormat="0" applyBorder="0" applyAlignment="0" applyProtection="0">
      <alignment vertical="center"/>
    </xf>
    <xf numFmtId="180" fontId="100" fillId="27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79" fontId="100" fillId="27" borderId="0" applyNumberFormat="0" applyBorder="0" applyAlignment="0" applyProtection="0">
      <alignment vertical="center"/>
    </xf>
    <xf numFmtId="182" fontId="0" fillId="0" borderId="0"/>
    <xf numFmtId="0" fontId="11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80" fontId="100" fillId="27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79" fontId="100" fillId="27" borderId="0" applyNumberFormat="0" applyBorder="0" applyAlignment="0" applyProtection="0">
      <alignment vertical="center"/>
    </xf>
    <xf numFmtId="0" fontId="0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79" fontId="100" fillId="27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77" fontId="100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5" fillId="0" borderId="0"/>
    <xf numFmtId="0" fontId="0" fillId="0" borderId="0" applyNumberFormat="0" applyFont="0" applyFill="0" applyBorder="0" applyAlignment="0" applyProtection="0"/>
    <xf numFmtId="180" fontId="100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77" fontId="100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100" fillId="17" borderId="0" applyNumberFormat="0" applyBorder="0" applyAlignment="0" applyProtection="0">
      <alignment vertical="center"/>
    </xf>
    <xf numFmtId="179" fontId="58" fillId="23" borderId="0" applyNumberFormat="0" applyBorder="0" applyAlignment="0" applyProtection="0">
      <alignment vertical="center"/>
    </xf>
    <xf numFmtId="0" fontId="0" fillId="0" borderId="0"/>
    <xf numFmtId="179" fontId="100" fillId="17" borderId="0" applyNumberFormat="0" applyBorder="0" applyAlignment="0" applyProtection="0">
      <alignment vertical="center"/>
    </xf>
    <xf numFmtId="0" fontId="0" fillId="0" borderId="0"/>
    <xf numFmtId="177" fontId="100" fillId="17" borderId="0" applyNumberFormat="0" applyBorder="0" applyAlignment="0" applyProtection="0">
      <alignment vertical="center"/>
    </xf>
    <xf numFmtId="180" fontId="100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27" fillId="0" borderId="0">
      <alignment vertical="center"/>
    </xf>
    <xf numFmtId="179" fontId="100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27" fillId="0" borderId="0">
      <alignment vertical="center"/>
    </xf>
    <xf numFmtId="177" fontId="100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27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00" fillId="9" borderId="0" applyNumberFormat="0" applyBorder="0" applyAlignment="0" applyProtection="0">
      <alignment vertical="center"/>
    </xf>
    <xf numFmtId="179" fontId="58" fillId="22" borderId="0" applyNumberFormat="0" applyBorder="0" applyAlignment="0" applyProtection="0">
      <alignment vertical="center"/>
    </xf>
    <xf numFmtId="182" fontId="127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100" fillId="9" borderId="0" applyNumberFormat="0" applyBorder="0" applyAlignment="0" applyProtection="0">
      <alignment vertical="center"/>
    </xf>
    <xf numFmtId="179" fontId="100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0" fillId="0" borderId="0"/>
    <xf numFmtId="0" fontId="0" fillId="0" borderId="0" applyNumberFormat="0" applyFont="0" applyFill="0" applyBorder="0" applyAlignment="0" applyProtection="0"/>
    <xf numFmtId="179" fontId="100" fillId="19" borderId="0" applyNumberFormat="0" applyBorder="0" applyAlignment="0" applyProtection="0">
      <alignment vertical="center"/>
    </xf>
    <xf numFmtId="0" fontId="0" fillId="0" borderId="0"/>
    <xf numFmtId="0" fontId="0" fillId="0" borderId="0" applyNumberFormat="0" applyFont="0" applyFill="0" applyBorder="0" applyAlignment="0" applyProtection="0"/>
    <xf numFmtId="177" fontId="100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58" fillId="3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100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100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00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100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100" fillId="20" borderId="0" applyNumberFormat="0" applyBorder="0" applyAlignment="0" applyProtection="0">
      <alignment vertical="center"/>
    </xf>
    <xf numFmtId="179" fontId="58" fillId="26" borderId="0" applyNumberFormat="0" applyBorder="0" applyAlignment="0" applyProtection="0">
      <alignment vertical="center"/>
    </xf>
    <xf numFmtId="0" fontId="0" fillId="0" borderId="0"/>
    <xf numFmtId="179" fontId="100" fillId="20" borderId="0" applyNumberFormat="0" applyBorder="0" applyAlignment="0" applyProtection="0">
      <alignment vertical="center"/>
    </xf>
    <xf numFmtId="0" fontId="0" fillId="0" borderId="0"/>
    <xf numFmtId="177" fontId="100" fillId="20" borderId="0" applyNumberFormat="0" applyBorder="0" applyAlignment="0" applyProtection="0">
      <alignment vertical="center"/>
    </xf>
    <xf numFmtId="179" fontId="58" fillId="3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00" fillId="20" borderId="0" applyNumberFormat="0" applyBorder="0" applyAlignment="0" applyProtection="0">
      <alignment vertical="center"/>
    </xf>
    <xf numFmtId="179" fontId="58" fillId="26" borderId="0" applyNumberFormat="0" applyBorder="0" applyAlignment="0" applyProtection="0">
      <alignment vertical="center"/>
    </xf>
    <xf numFmtId="182" fontId="0" fillId="0" borderId="0"/>
    <xf numFmtId="179" fontId="58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58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58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58" fillId="27" borderId="0" applyNumberFormat="0" applyBorder="0" applyAlignment="0" applyProtection="0">
      <alignment vertical="center"/>
    </xf>
    <xf numFmtId="179" fontId="58" fillId="27" borderId="0" applyNumberFormat="0" applyBorder="0" applyAlignment="0" applyProtection="0">
      <alignment vertical="center"/>
    </xf>
    <xf numFmtId="180" fontId="94" fillId="25" borderId="0" applyNumberFormat="0" applyBorder="0" applyAlignment="0" applyProtection="0">
      <alignment vertical="center"/>
    </xf>
    <xf numFmtId="177" fontId="58" fillId="27" borderId="0" applyNumberFormat="0" applyBorder="0" applyAlignment="0" applyProtection="0">
      <alignment vertical="center"/>
    </xf>
    <xf numFmtId="179" fontId="94" fillId="25" borderId="0" applyNumberFormat="0" applyBorder="0" applyAlignment="0" applyProtection="0">
      <alignment vertical="center"/>
    </xf>
    <xf numFmtId="179" fontId="58" fillId="27" borderId="0" applyNumberFormat="0" applyBorder="0" applyAlignment="0" applyProtection="0">
      <alignment vertical="center"/>
    </xf>
    <xf numFmtId="177" fontId="58" fillId="27" borderId="0" applyNumberFormat="0" applyBorder="0" applyAlignment="0" applyProtection="0">
      <alignment vertical="center"/>
    </xf>
    <xf numFmtId="182" fontId="58" fillId="9" borderId="0" applyNumberFormat="0" applyBorder="0" applyAlignment="0" applyProtection="0">
      <alignment vertical="center"/>
    </xf>
    <xf numFmtId="180" fontId="58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58" fillId="9" borderId="0" applyNumberFormat="0" applyBorder="0" applyAlignment="0" applyProtection="0">
      <alignment vertical="center"/>
    </xf>
    <xf numFmtId="179" fontId="58" fillId="27" borderId="0" applyNumberFormat="0" applyBorder="0" applyAlignment="0" applyProtection="0">
      <alignment vertical="center"/>
    </xf>
    <xf numFmtId="0" fontId="0" fillId="0" borderId="69" applyNumberFormat="0" applyFont="0" applyFill="0" applyAlignment="0" applyProtection="0"/>
    <xf numFmtId="177" fontId="58" fillId="27" borderId="0" applyNumberFormat="0" applyBorder="0" applyAlignment="0" applyProtection="0">
      <alignment vertical="center"/>
    </xf>
    <xf numFmtId="179" fontId="133" fillId="26" borderId="0" applyNumberFormat="0" applyBorder="0" applyAlignment="0" applyProtection="0">
      <alignment vertical="center"/>
    </xf>
    <xf numFmtId="180" fontId="133" fillId="23" borderId="0" applyNumberFormat="0" applyBorder="0" applyAlignment="0" applyProtection="0">
      <alignment vertical="center"/>
    </xf>
    <xf numFmtId="180" fontId="58" fillId="24" borderId="0" applyNumberFormat="0" applyBorder="0" applyAlignment="0" applyProtection="0">
      <alignment vertical="center"/>
    </xf>
    <xf numFmtId="177" fontId="58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58" fillId="24" borderId="0" applyNumberFormat="0" applyBorder="0" applyAlignment="0" applyProtection="0">
      <alignment vertical="center"/>
    </xf>
    <xf numFmtId="182" fontId="92" fillId="0" borderId="49" applyNumberFormat="0" applyFill="0" applyAlignment="0" applyProtection="0">
      <alignment vertical="center"/>
    </xf>
    <xf numFmtId="177" fontId="58" fillId="24" borderId="0" applyNumberFormat="0" applyBorder="0" applyAlignment="0" applyProtection="0">
      <alignment vertical="center"/>
    </xf>
    <xf numFmtId="179" fontId="58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58" fillId="24" borderId="0" applyNumberFormat="0" applyBorder="0" applyAlignment="0" applyProtection="0">
      <alignment vertical="center"/>
    </xf>
    <xf numFmtId="180" fontId="58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58" fillId="24" borderId="0" applyNumberFormat="0" applyBorder="0" applyAlignment="0" applyProtection="0">
      <alignment vertical="center"/>
    </xf>
    <xf numFmtId="179" fontId="58" fillId="24" borderId="0" applyNumberFormat="0" applyBorder="0" applyAlignment="0" applyProtection="0">
      <alignment vertical="center"/>
    </xf>
    <xf numFmtId="180" fontId="58" fillId="24" borderId="0" applyNumberFormat="0" applyBorder="0" applyAlignment="0" applyProtection="0">
      <alignment vertical="center"/>
    </xf>
    <xf numFmtId="0" fontId="92" fillId="0" borderId="49" applyNumberFormat="0" applyFill="0" applyAlignment="0" applyProtection="0">
      <alignment vertical="center"/>
    </xf>
    <xf numFmtId="179" fontId="58" fillId="24" borderId="0" applyNumberFormat="0" applyBorder="0" applyAlignment="0" applyProtection="0">
      <alignment vertical="center"/>
    </xf>
    <xf numFmtId="179" fontId="58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58" fillId="24" borderId="0" applyNumberFormat="0" applyBorder="0" applyAlignment="0" applyProtection="0">
      <alignment vertical="center"/>
    </xf>
    <xf numFmtId="180" fontId="58" fillId="24" borderId="0" applyNumberFormat="0" applyBorder="0" applyAlignment="0" applyProtection="0">
      <alignment vertical="center"/>
    </xf>
    <xf numFmtId="180" fontId="58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58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58" fillId="17" borderId="0" applyNumberFormat="0" applyBorder="0" applyAlignment="0" applyProtection="0">
      <alignment vertical="center"/>
    </xf>
    <xf numFmtId="177" fontId="58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110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58" fillId="26" borderId="0" applyNumberFormat="0" applyBorder="0" applyAlignment="0" applyProtection="0">
      <alignment vertical="center"/>
    </xf>
    <xf numFmtId="177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58" fillId="17" borderId="0" applyNumberFormat="0" applyBorder="0" applyAlignment="0" applyProtection="0">
      <alignment vertical="center"/>
    </xf>
    <xf numFmtId="179" fontId="58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58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133" fillId="30" borderId="0" applyNumberFormat="0" applyBorder="0" applyAlignment="0" applyProtection="0">
      <alignment vertical="center"/>
    </xf>
    <xf numFmtId="179" fontId="116" fillId="0" borderId="57" applyNumberFormat="0" applyFill="0" applyAlignment="0" applyProtection="0">
      <alignment vertical="center"/>
    </xf>
    <xf numFmtId="177" fontId="133" fillId="30" borderId="0" applyNumberFormat="0" applyBorder="0" applyAlignment="0" applyProtection="0">
      <alignment vertical="center"/>
    </xf>
    <xf numFmtId="180" fontId="133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58" fillId="9" borderId="0" applyNumberFormat="0" applyBorder="0" applyAlignment="0" applyProtection="0">
      <alignment vertical="center"/>
    </xf>
    <xf numFmtId="180" fontId="58" fillId="9" borderId="0" applyNumberFormat="0" applyBorder="0" applyAlignment="0" applyProtection="0">
      <alignment vertical="center"/>
    </xf>
    <xf numFmtId="0" fontId="58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77" fontId="58" fillId="9" borderId="0" applyNumberFormat="0" applyBorder="0" applyAlignment="0" applyProtection="0">
      <alignment vertical="center"/>
    </xf>
    <xf numFmtId="179" fontId="133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133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58" fillId="1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58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58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58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58" fillId="19" borderId="0" applyNumberFormat="0" applyBorder="0" applyAlignment="0" applyProtection="0">
      <alignment vertical="center"/>
    </xf>
    <xf numFmtId="179" fontId="105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58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58" fillId="19" borderId="0" applyNumberFormat="0" applyBorder="0" applyAlignment="0" applyProtection="0">
      <alignment vertical="center"/>
    </xf>
    <xf numFmtId="180" fontId="58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58" fillId="19" borderId="0" applyNumberFormat="0" applyBorder="0" applyAlignment="0" applyProtection="0">
      <alignment vertical="center"/>
    </xf>
    <xf numFmtId="177" fontId="102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58" fillId="19" borderId="0" applyNumberFormat="0" applyBorder="0" applyAlignment="0" applyProtection="0">
      <alignment vertical="center"/>
    </xf>
    <xf numFmtId="180" fontId="58" fillId="19" borderId="0" applyNumberFormat="0" applyBorder="0" applyAlignment="0" applyProtection="0">
      <alignment vertical="center"/>
    </xf>
    <xf numFmtId="182" fontId="58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58" fillId="19" borderId="0" applyNumberFormat="0" applyBorder="0" applyAlignment="0" applyProtection="0">
      <alignment vertical="center"/>
    </xf>
    <xf numFmtId="180" fontId="58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58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102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133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80" fontId="133" fillId="30" borderId="0" applyNumberFormat="0" applyBorder="0" applyAlignment="0" applyProtection="0">
      <alignment vertical="center"/>
    </xf>
    <xf numFmtId="177" fontId="58" fillId="32" borderId="0" applyNumberFormat="0" applyBorder="0" applyAlignment="0" applyProtection="0">
      <alignment vertical="center"/>
    </xf>
    <xf numFmtId="180" fontId="58" fillId="20" borderId="0" applyNumberFormat="0" applyBorder="0" applyAlignment="0" applyProtection="0">
      <alignment vertical="center"/>
    </xf>
    <xf numFmtId="177" fontId="58" fillId="20" borderId="0" applyNumberFormat="0" applyBorder="0" applyAlignment="0" applyProtection="0">
      <alignment vertical="center"/>
    </xf>
    <xf numFmtId="179" fontId="58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58" fillId="20" borderId="0" applyNumberFormat="0" applyBorder="0" applyAlignment="0" applyProtection="0">
      <alignment vertical="center"/>
    </xf>
    <xf numFmtId="182" fontId="96" fillId="3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58" fillId="20" borderId="0" applyNumberFormat="0" applyBorder="0" applyAlignment="0" applyProtection="0">
      <alignment vertical="center"/>
    </xf>
    <xf numFmtId="182" fontId="103" fillId="29" borderId="53" applyNumberFormat="0" applyAlignment="0" applyProtection="0">
      <alignment vertical="center"/>
    </xf>
    <xf numFmtId="0" fontId="3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58" fillId="20" borderId="0" applyNumberFormat="0" applyBorder="0" applyAlignment="0" applyProtection="0">
      <alignment vertical="center"/>
    </xf>
    <xf numFmtId="0" fontId="103" fillId="29" borderId="53" applyNumberFormat="0" applyAlignment="0" applyProtection="0">
      <alignment vertical="center"/>
    </xf>
    <xf numFmtId="0" fontId="3" fillId="0" borderId="0"/>
    <xf numFmtId="177" fontId="58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58" fillId="20" borderId="0" applyNumberFormat="0" applyBorder="0" applyAlignment="0" applyProtection="0">
      <alignment vertical="center"/>
    </xf>
    <xf numFmtId="182" fontId="103" fillId="29" borderId="53" applyNumberFormat="0" applyAlignment="0" applyProtection="0">
      <alignment vertical="center"/>
    </xf>
    <xf numFmtId="179" fontId="58" fillId="20" borderId="0" applyNumberFormat="0" applyBorder="0" applyAlignment="0" applyProtection="0">
      <alignment vertical="center"/>
    </xf>
    <xf numFmtId="177" fontId="58" fillId="20" borderId="0" applyNumberFormat="0" applyBorder="0" applyAlignment="0" applyProtection="0">
      <alignment vertical="center"/>
    </xf>
    <xf numFmtId="179" fontId="133" fillId="3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3" fillId="39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3" fillId="42" borderId="0" applyNumberFormat="0" applyBorder="0" applyAlignment="0" applyProtection="0">
      <alignment vertical="center"/>
    </xf>
    <xf numFmtId="0" fontId="3" fillId="42" borderId="0" applyNumberFormat="0" applyBorder="0" applyAlignment="0" applyProtection="0">
      <alignment vertical="center"/>
    </xf>
    <xf numFmtId="0" fontId="108" fillId="0" borderId="57" applyNumberFormat="0" applyFill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180" fontId="97" fillId="25" borderId="0" applyNumberFormat="0" applyBorder="0" applyAlignment="0" applyProtection="0"/>
    <xf numFmtId="180" fontId="58" fillId="26" borderId="0" applyNumberFormat="0" applyBorder="0" applyAlignment="0" applyProtection="0">
      <alignment vertical="center"/>
    </xf>
    <xf numFmtId="177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58" fillId="26" borderId="0" applyNumberFormat="0" applyBorder="0" applyAlignment="0" applyProtection="0">
      <alignment vertical="center"/>
    </xf>
    <xf numFmtId="182" fontId="58" fillId="26" borderId="0" applyNumberFormat="0" applyBorder="0" applyAlignment="0" applyProtection="0">
      <alignment vertical="center"/>
    </xf>
    <xf numFmtId="180" fontId="58" fillId="26" borderId="0" applyNumberFormat="0" applyBorder="0" applyAlignment="0" applyProtection="0">
      <alignment vertical="center"/>
    </xf>
    <xf numFmtId="177" fontId="58" fillId="26" borderId="0" applyNumberFormat="0" applyBorder="0" applyAlignment="0" applyProtection="0">
      <alignment vertical="center"/>
    </xf>
    <xf numFmtId="180" fontId="58" fillId="26" borderId="0" applyNumberFormat="0" applyBorder="0" applyAlignment="0" applyProtection="0">
      <alignment vertical="center"/>
    </xf>
    <xf numFmtId="177" fontId="58" fillId="26" borderId="0" applyNumberFormat="0" applyBorder="0" applyAlignment="0" applyProtection="0">
      <alignment vertical="center"/>
    </xf>
    <xf numFmtId="179" fontId="94" fillId="33" borderId="0" applyNumberFormat="0" applyBorder="0" applyAlignment="0" applyProtection="0">
      <alignment vertical="center"/>
    </xf>
    <xf numFmtId="180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58" fillId="26" borderId="0" applyNumberFormat="0" applyBorder="0" applyAlignment="0" applyProtection="0">
      <alignment vertical="center"/>
    </xf>
    <xf numFmtId="177" fontId="58" fillId="26" borderId="0" applyNumberFormat="0" applyBorder="0" applyAlignment="0" applyProtection="0">
      <alignment vertical="center"/>
    </xf>
    <xf numFmtId="180" fontId="58" fillId="26" borderId="0" applyNumberFormat="0" applyBorder="0" applyAlignment="0" applyProtection="0">
      <alignment vertical="center"/>
    </xf>
    <xf numFmtId="179" fontId="58" fillId="26" borderId="0" applyNumberFormat="0" applyBorder="0" applyAlignment="0" applyProtection="0">
      <alignment vertical="center"/>
    </xf>
    <xf numFmtId="177" fontId="58" fillId="26" borderId="0" applyNumberFormat="0" applyBorder="0" applyAlignment="0" applyProtection="0">
      <alignment vertical="center"/>
    </xf>
    <xf numFmtId="180" fontId="58" fillId="26" borderId="0" applyNumberFormat="0" applyBorder="0" applyAlignment="0" applyProtection="0">
      <alignment vertical="center"/>
    </xf>
    <xf numFmtId="180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7" fillId="25" borderId="0" applyNumberFormat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58" fillId="26" borderId="0" applyNumberFormat="0" applyBorder="0" applyAlignment="0" applyProtection="0">
      <alignment vertical="center"/>
    </xf>
    <xf numFmtId="180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58" fillId="26" borderId="0" applyNumberFormat="0" applyBorder="0" applyAlignment="0" applyProtection="0">
      <alignment vertical="center"/>
    </xf>
    <xf numFmtId="182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7" fillId="23" borderId="0" applyNumberFormat="0" applyBorder="0" applyAlignment="0" applyProtection="0"/>
    <xf numFmtId="180" fontId="58" fillId="23" borderId="0" applyNumberFormat="0" applyBorder="0" applyAlignment="0" applyProtection="0">
      <alignment vertical="center"/>
    </xf>
    <xf numFmtId="182" fontId="96" fillId="28" borderId="0" applyNumberFormat="0" applyBorder="0" applyAlignment="0" applyProtection="0">
      <alignment vertical="center"/>
    </xf>
    <xf numFmtId="0" fontId="89" fillId="0" borderId="0">
      <alignment vertical="center"/>
    </xf>
    <xf numFmtId="0" fontId="0" fillId="0" borderId="0" applyNumberFormat="0" applyFont="0" applyFill="0" applyBorder="0" applyAlignment="0" applyProtection="0"/>
    <xf numFmtId="182" fontId="58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58" fillId="23" borderId="0" applyNumberFormat="0" applyBorder="0" applyAlignment="0" applyProtection="0">
      <alignment vertical="center"/>
    </xf>
    <xf numFmtId="180" fontId="58" fillId="26" borderId="0" applyNumberFormat="0" applyBorder="0" applyAlignment="0" applyProtection="0">
      <alignment vertical="center"/>
    </xf>
    <xf numFmtId="182" fontId="58" fillId="23" borderId="0" applyNumberFormat="0" applyBorder="0" applyAlignment="0" applyProtection="0">
      <alignment vertical="center"/>
    </xf>
    <xf numFmtId="180" fontId="58" fillId="23" borderId="0" applyNumberFormat="0" applyBorder="0" applyAlignment="0" applyProtection="0">
      <alignment vertical="center"/>
    </xf>
    <xf numFmtId="0" fontId="58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58" fillId="23" borderId="0" applyNumberFormat="0" applyBorder="0" applyAlignment="0" applyProtection="0">
      <alignment vertical="center"/>
    </xf>
    <xf numFmtId="0" fontId="96" fillId="28" borderId="0" applyNumberFormat="0" applyBorder="0" applyAlignment="0" applyProtection="0">
      <alignment vertical="center"/>
    </xf>
    <xf numFmtId="180" fontId="58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96" fillId="28" borderId="0" applyNumberFormat="0" applyBorder="0" applyAlignment="0" applyProtection="0">
      <alignment vertical="center"/>
    </xf>
    <xf numFmtId="177" fontId="58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58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58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58" fillId="23" borderId="0" applyNumberFormat="0" applyBorder="0" applyAlignment="0" applyProtection="0">
      <alignment vertical="center"/>
    </xf>
    <xf numFmtId="177" fontId="58" fillId="23" borderId="0" applyNumberFormat="0" applyBorder="0" applyAlignment="0" applyProtection="0">
      <alignment vertical="center"/>
    </xf>
    <xf numFmtId="177" fontId="58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58" fillId="23" borderId="0" applyNumberFormat="0" applyBorder="0" applyAlignment="0" applyProtection="0">
      <alignment vertical="center"/>
    </xf>
    <xf numFmtId="177" fontId="58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126" fillId="25" borderId="56" applyNumberFormat="0" applyAlignment="0" applyProtection="0">
      <alignment vertical="center"/>
    </xf>
    <xf numFmtId="180" fontId="58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/>
    <xf numFmtId="179" fontId="58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/>
    <xf numFmtId="177" fontId="58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66" fillId="5" borderId="56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7" fillId="23" borderId="0" applyNumberFormat="0" applyBorder="0" applyAlignment="0" applyProtection="0"/>
    <xf numFmtId="180" fontId="58" fillId="23" borderId="0" applyNumberFormat="0" applyBorder="0" applyAlignment="0" applyProtection="0">
      <alignment vertical="center"/>
    </xf>
    <xf numFmtId="177" fontId="58" fillId="23" borderId="0" applyNumberFormat="0" applyBorder="0" applyAlignment="0" applyProtection="0">
      <alignment vertical="center"/>
    </xf>
    <xf numFmtId="182" fontId="58" fillId="23" borderId="0" applyNumberFormat="0" applyBorder="0" applyAlignment="0" applyProtection="0">
      <alignment vertical="center"/>
    </xf>
    <xf numFmtId="180" fontId="58" fillId="23" borderId="0" applyNumberFormat="0" applyBorder="0" applyAlignment="0" applyProtection="0">
      <alignment vertical="center"/>
    </xf>
    <xf numFmtId="179" fontId="58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58" fillId="23" borderId="0" applyNumberFormat="0" applyBorder="0" applyAlignment="0" applyProtection="0">
      <alignment vertical="center"/>
    </xf>
    <xf numFmtId="0" fontId="58" fillId="23" borderId="0" applyNumberFormat="0" applyBorder="0" applyAlignment="0" applyProtection="0">
      <alignment vertical="center"/>
    </xf>
    <xf numFmtId="182" fontId="58" fillId="23" borderId="0" applyNumberFormat="0" applyBorder="0" applyAlignment="0" applyProtection="0">
      <alignment vertical="center"/>
    </xf>
    <xf numFmtId="0" fontId="58" fillId="23" borderId="0" applyNumberFormat="0" applyBorder="0" applyAlignment="0" applyProtection="0">
      <alignment vertical="center"/>
    </xf>
    <xf numFmtId="182" fontId="101" fillId="0" borderId="0" applyNumberFormat="0" applyFill="0" applyBorder="0" applyAlignment="0" applyProtection="0">
      <alignment vertical="top"/>
      <protection locked="0"/>
    </xf>
    <xf numFmtId="180" fontId="97" fillId="22" borderId="0" applyNumberFormat="0" applyBorder="0" applyAlignment="0" applyProtection="0"/>
    <xf numFmtId="0" fontId="0" fillId="0" borderId="0" applyNumberFormat="0" applyFont="0" applyFill="0" applyBorder="0" applyAlignment="0" applyProtection="0"/>
    <xf numFmtId="182" fontId="101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180" fontId="97" fillId="33" borderId="0" applyNumberFormat="0" applyBorder="0" applyAlignment="0" applyProtection="0"/>
    <xf numFmtId="180" fontId="58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58" fillId="22" borderId="0" applyNumberFormat="0" applyBorder="0" applyAlignment="0" applyProtection="0">
      <alignment vertical="center"/>
    </xf>
    <xf numFmtId="179" fontId="104" fillId="0" borderId="54" applyNumberFormat="0" applyFill="0" applyAlignment="0" applyProtection="0">
      <alignment vertical="center"/>
    </xf>
    <xf numFmtId="177" fontId="58" fillId="22" borderId="0" applyNumberFormat="0" applyBorder="0" applyAlignment="0" applyProtection="0">
      <alignment vertical="center"/>
    </xf>
    <xf numFmtId="0" fontId="147" fillId="0" borderId="0" applyNumberFormat="0" applyProtection="0">
      <alignment horizontal="right"/>
    </xf>
    <xf numFmtId="179" fontId="58" fillId="22" borderId="0" applyNumberFormat="0" applyBorder="0" applyAlignment="0" applyProtection="0">
      <alignment vertical="center"/>
    </xf>
    <xf numFmtId="177" fontId="58" fillId="22" borderId="0" applyNumberFormat="0" applyBorder="0" applyAlignment="0" applyProtection="0">
      <alignment vertical="center"/>
    </xf>
    <xf numFmtId="180" fontId="58" fillId="22" borderId="0" applyNumberFormat="0" applyBorder="0" applyAlignment="0" applyProtection="0">
      <alignment vertical="center"/>
    </xf>
    <xf numFmtId="0" fontId="114" fillId="33" borderId="0" applyNumberFormat="0" applyBorder="0" applyAlignment="0" applyProtection="0">
      <alignment vertical="center"/>
    </xf>
    <xf numFmtId="179" fontId="58" fillId="22" borderId="0" applyNumberFormat="0" applyBorder="0" applyAlignment="0" applyProtection="0">
      <alignment vertical="center"/>
    </xf>
    <xf numFmtId="180" fontId="58" fillId="22" borderId="0" applyNumberFormat="0" applyBorder="0" applyAlignment="0" applyProtection="0">
      <alignment vertical="center"/>
    </xf>
    <xf numFmtId="179" fontId="58" fillId="22" borderId="0" applyNumberFormat="0" applyBorder="0" applyAlignment="0" applyProtection="0">
      <alignment vertical="center"/>
    </xf>
    <xf numFmtId="177" fontId="58" fillId="22" borderId="0" applyNumberFormat="0" applyBorder="0" applyAlignment="0" applyProtection="0">
      <alignment vertical="center"/>
    </xf>
    <xf numFmtId="0" fontId="118" fillId="0" borderId="61" applyNumberFormat="0" applyFill="0" applyAlignment="0" applyProtection="0"/>
    <xf numFmtId="0" fontId="0" fillId="0" borderId="0" applyNumberFormat="0" applyFont="0" applyFill="0" applyBorder="0" applyAlignment="0" applyProtection="0"/>
    <xf numFmtId="0" fontId="58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58" fillId="22" borderId="0" applyNumberFormat="0" applyBorder="0" applyAlignment="0" applyProtection="0">
      <alignment vertical="center"/>
    </xf>
    <xf numFmtId="179" fontId="58" fillId="22" borderId="0" applyNumberFormat="0" applyBorder="0" applyAlignment="0" applyProtection="0">
      <alignment vertical="center"/>
    </xf>
    <xf numFmtId="177" fontId="58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58" fillId="22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182" fontId="58" fillId="22" borderId="0" applyNumberFormat="0" applyBorder="0" applyAlignment="0" applyProtection="0">
      <alignment vertical="center"/>
    </xf>
    <xf numFmtId="0" fontId="96" fillId="37" borderId="0" applyNumberFormat="0" applyBorder="0" applyAlignment="0" applyProtection="0">
      <alignment vertical="center"/>
    </xf>
    <xf numFmtId="182" fontId="58" fillId="22" borderId="0" applyNumberFormat="0" applyBorder="0" applyAlignment="0" applyProtection="0">
      <alignment vertical="center"/>
    </xf>
    <xf numFmtId="179" fontId="58" fillId="22" borderId="0" applyNumberFormat="0" applyBorder="0" applyAlignment="0" applyProtection="0">
      <alignment vertical="center"/>
    </xf>
    <xf numFmtId="179" fontId="110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58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58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7" fillId="22" borderId="0" applyNumberFormat="0" applyBorder="0" applyAlignment="0" applyProtection="0"/>
    <xf numFmtId="180" fontId="97" fillId="33" borderId="0" applyNumberFormat="0" applyBorder="0" applyAlignment="0" applyProtection="0"/>
    <xf numFmtId="41" fontId="0" fillId="0" borderId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101" fillId="0" borderId="0" applyNumberFormat="0" applyFill="0" applyBorder="0" applyAlignment="0" applyProtection="0">
      <alignment vertical="top"/>
      <protection locked="0"/>
    </xf>
    <xf numFmtId="180" fontId="97" fillId="9" borderId="0" applyNumberFormat="0" applyBorder="0" applyAlignment="0" applyProtection="0"/>
    <xf numFmtId="0" fontId="0" fillId="0" borderId="0" applyNumberFormat="0" applyFont="0" applyFill="0" applyBorder="0" applyAlignment="0" applyProtection="0"/>
    <xf numFmtId="182" fontId="101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180" fontId="97" fillId="25" borderId="0" applyNumberFormat="0" applyBorder="0" applyAlignment="0" applyProtection="0"/>
    <xf numFmtId="41" fontId="0" fillId="0" borderId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58" fillId="9" borderId="0" applyNumberFormat="0" applyBorder="0" applyAlignment="0" applyProtection="0">
      <alignment vertical="center"/>
    </xf>
    <xf numFmtId="0" fontId="96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58" fillId="9" borderId="0" applyNumberFormat="0" applyBorder="0" applyAlignment="0" applyProtection="0">
      <alignment vertical="center"/>
    </xf>
    <xf numFmtId="0" fontId="96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58" fillId="9" borderId="0" applyNumberFormat="0" applyBorder="0" applyAlignment="0" applyProtection="0">
      <alignment vertical="center"/>
    </xf>
    <xf numFmtId="179" fontId="58" fillId="9" borderId="0" applyNumberFormat="0" applyBorder="0" applyAlignment="0" applyProtection="0">
      <alignment vertical="center"/>
    </xf>
    <xf numFmtId="177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96" fillId="31" borderId="0" applyNumberFormat="0" applyBorder="0" applyAlignment="0" applyProtection="0">
      <alignment vertical="center"/>
    </xf>
    <xf numFmtId="179" fontId="97" fillId="23" borderId="0" applyNumberFormat="0" applyBorder="0" applyAlignment="0" applyProtection="0"/>
    <xf numFmtId="177" fontId="58" fillId="9" borderId="0" applyNumberFormat="0" applyBorder="0" applyAlignment="0" applyProtection="0">
      <alignment vertical="center"/>
    </xf>
    <xf numFmtId="180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61" fillId="0" borderId="0" applyNumberFormat="0" applyFill="0" applyBorder="0" applyAlignment="0" applyProtection="0">
      <alignment vertical="top"/>
      <protection locked="0"/>
    </xf>
    <xf numFmtId="179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58" fillId="0" borderId="0" applyNumberFormat="0" applyFill="0" applyBorder="0" applyAlignment="0" applyProtection="0">
      <alignment vertical="top"/>
      <protection locked="0"/>
    </xf>
    <xf numFmtId="180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7" fillId="25" borderId="0" applyNumberFormat="0" applyBorder="0" applyAlignment="0" applyProtection="0"/>
    <xf numFmtId="0" fontId="0" fillId="0" borderId="0" applyNumberFormat="0" applyFont="0" applyFill="0" applyBorder="0" applyAlignment="0" applyProtection="0"/>
    <xf numFmtId="177" fontId="97" fillId="25" borderId="0" applyNumberFormat="0" applyBorder="0" applyAlignment="0" applyProtection="0"/>
    <xf numFmtId="0" fontId="0" fillId="0" borderId="0" applyNumberFormat="0" applyFont="0" applyFill="0" applyBorder="0" applyAlignment="0" applyProtection="0"/>
    <xf numFmtId="179" fontId="58" fillId="9" borderId="0" applyNumberFormat="0" applyBorder="0" applyAlignment="0" applyProtection="0">
      <alignment vertical="center"/>
    </xf>
    <xf numFmtId="182" fontId="93" fillId="0" borderId="0" applyNumberFormat="0" applyFill="0" applyBorder="0" applyAlignment="0" applyProtection="0">
      <alignment vertical="center"/>
    </xf>
    <xf numFmtId="182" fontId="58" fillId="9" borderId="0" applyNumberFormat="0" applyBorder="0" applyAlignment="0" applyProtection="0">
      <alignment vertical="center"/>
    </xf>
    <xf numFmtId="182" fontId="98" fillId="0" borderId="0" applyNumberFormat="0" applyFill="0" applyBorder="0" applyAlignment="0" applyProtection="0">
      <alignment vertical="center"/>
    </xf>
    <xf numFmtId="177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58" fillId="9" borderId="0" applyNumberFormat="0" applyBorder="0" applyAlignment="0" applyProtection="0">
      <alignment vertical="center"/>
    </xf>
    <xf numFmtId="177" fontId="58" fillId="9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58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10" fillId="24" borderId="0" applyNumberFormat="0" applyBorder="0" applyAlignment="0" applyProtection="0">
      <alignment vertical="center"/>
    </xf>
    <xf numFmtId="180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58" fillId="32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58" fillId="26" borderId="0" applyNumberFormat="0" applyBorder="0" applyAlignment="0" applyProtection="0">
      <alignment vertical="center"/>
    </xf>
    <xf numFmtId="177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08" fillId="0" borderId="57" applyNumberFormat="0" applyFill="0" applyAlignment="0" applyProtection="0">
      <alignment vertical="center"/>
    </xf>
    <xf numFmtId="179" fontId="58" fillId="26" borderId="0" applyNumberFormat="0" applyBorder="0" applyAlignment="0" applyProtection="0">
      <alignment vertical="center"/>
    </xf>
    <xf numFmtId="180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58" fillId="26" borderId="0" applyNumberFormat="0" applyBorder="0" applyAlignment="0" applyProtection="0">
      <alignment vertical="center"/>
    </xf>
    <xf numFmtId="179" fontId="97" fillId="26" borderId="0" applyNumberFormat="0" applyBorder="0" applyAlignment="0" applyProtection="0"/>
    <xf numFmtId="182" fontId="96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58" fillId="26" borderId="0" applyNumberFormat="0" applyBorder="0" applyAlignment="0" applyProtection="0">
      <alignment vertical="center"/>
    </xf>
    <xf numFmtId="179" fontId="58" fillId="26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182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96" fillId="36" borderId="0" applyNumberFormat="0" applyBorder="0" applyAlignment="0" applyProtection="0">
      <alignment vertical="center"/>
    </xf>
    <xf numFmtId="177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82" fontId="58" fillId="26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182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58" fillId="26" borderId="0" applyNumberFormat="0" applyBorder="0" applyAlignment="0" applyProtection="0">
      <alignment vertical="center"/>
    </xf>
    <xf numFmtId="182" fontId="105" fillId="17" borderId="0" applyNumberFormat="0" applyBorder="0" applyAlignment="0" applyProtection="0">
      <alignment vertical="center"/>
    </xf>
    <xf numFmtId="179" fontId="58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105" fillId="17" borderId="0" applyNumberFormat="0" applyBorder="0" applyAlignment="0" applyProtection="0">
      <alignment vertical="center"/>
    </xf>
    <xf numFmtId="182" fontId="101" fillId="0" borderId="0" applyNumberFormat="0" applyFill="0" applyBorder="0" applyAlignment="0" applyProtection="0">
      <alignment vertical="top"/>
      <protection locked="0"/>
    </xf>
    <xf numFmtId="180" fontId="97" fillId="32" borderId="0" applyNumberFormat="0" applyBorder="0" applyAlignment="0" applyProtection="0"/>
    <xf numFmtId="41" fontId="0" fillId="0" borderId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7" fillId="33" borderId="0" applyNumberFormat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58" fillId="32" borderId="0" applyNumberFormat="0" applyBorder="0" applyAlignment="0" applyProtection="0">
      <alignment vertical="center"/>
    </xf>
    <xf numFmtId="0" fontId="89" fillId="0" borderId="52" applyNumberFormat="0" applyFill="0" applyAlignment="0" applyProtection="0"/>
    <xf numFmtId="0" fontId="0" fillId="0" borderId="0" applyNumberFormat="0" applyFont="0" applyFill="0" applyBorder="0" applyAlignment="0" applyProtection="0"/>
    <xf numFmtId="0" fontId="58" fillId="32" borderId="0" applyNumberFormat="0" applyBorder="0" applyAlignment="0" applyProtection="0">
      <alignment vertical="center"/>
    </xf>
    <xf numFmtId="182" fontId="58" fillId="3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58" fillId="32" borderId="0" applyNumberFormat="0" applyBorder="0" applyAlignment="0" applyProtection="0">
      <alignment vertical="center"/>
    </xf>
    <xf numFmtId="182" fontId="96" fillId="3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58" fillId="3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58" fillId="3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96" fillId="36" borderId="0" applyNumberFormat="0" applyBorder="0" applyAlignment="0" applyProtection="0">
      <alignment vertical="center"/>
    </xf>
    <xf numFmtId="180" fontId="58" fillId="3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80" fontId="58" fillId="32" borderId="0" applyNumberFormat="0" applyBorder="0" applyAlignment="0" applyProtection="0">
      <alignment vertical="center"/>
    </xf>
    <xf numFmtId="182" fontId="96" fillId="36" borderId="0" applyNumberFormat="0" applyBorder="0" applyAlignment="0" applyProtection="0">
      <alignment vertical="center"/>
    </xf>
    <xf numFmtId="180" fontId="58" fillId="32" borderId="0" applyNumberFormat="0" applyBorder="0" applyAlignment="0" applyProtection="0">
      <alignment vertical="center"/>
    </xf>
    <xf numFmtId="179" fontId="58" fillId="3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58" fillId="32" borderId="0" applyNumberFormat="0" applyBorder="0" applyAlignment="0" applyProtection="0">
      <alignment vertical="center"/>
    </xf>
    <xf numFmtId="0" fontId="96" fillId="36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58" fillId="32" borderId="0" applyNumberFormat="0" applyBorder="0" applyAlignment="0" applyProtection="0">
      <alignment vertical="center"/>
    </xf>
    <xf numFmtId="179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58" fillId="3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58" fillId="3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80" fontId="58" fillId="3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58" fillId="32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182" fontId="58" fillId="3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96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58" fillId="3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58" fillId="32" borderId="0" applyNumberFormat="0" applyBorder="0" applyAlignment="0" applyProtection="0">
      <alignment vertical="center"/>
    </xf>
    <xf numFmtId="182" fontId="119" fillId="0" borderId="0" applyNumberFormat="0" applyFill="0" applyBorder="0" applyAlignment="0" applyProtection="0">
      <alignment vertical="center"/>
    </xf>
    <xf numFmtId="179" fontId="58" fillId="32" borderId="0" applyNumberFormat="0" applyBorder="0" applyAlignment="0" applyProtection="0">
      <alignment vertical="center"/>
    </xf>
    <xf numFmtId="182" fontId="11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/>
    <xf numFmtId="177" fontId="58" fillId="32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80" fontId="58" fillId="32" borderId="0" applyNumberFormat="0" applyBorder="0" applyAlignment="0" applyProtection="0">
      <alignment vertical="center"/>
    </xf>
    <xf numFmtId="182" fontId="105" fillId="17" borderId="0" applyNumberFormat="0" applyBorder="0" applyAlignment="0" applyProtection="0">
      <alignment vertical="center"/>
    </xf>
    <xf numFmtId="0" fontId="119" fillId="0" borderId="0" applyNumberFormat="0" applyFill="0" applyBorder="0" applyAlignment="0" applyProtection="0">
      <alignment vertical="center"/>
    </xf>
    <xf numFmtId="179" fontId="97" fillId="32" borderId="0" applyNumberFormat="0" applyBorder="0" applyAlignment="0" applyProtection="0"/>
    <xf numFmtId="182" fontId="119" fillId="0" borderId="0" applyNumberFormat="0" applyFill="0" applyBorder="0" applyAlignment="0" applyProtection="0">
      <alignment vertical="center"/>
    </xf>
    <xf numFmtId="177" fontId="97" fillId="32" borderId="0" applyNumberFormat="0" applyBorder="0" applyAlignment="0" applyProtection="0"/>
    <xf numFmtId="179" fontId="97" fillId="26" borderId="0" applyNumberFormat="0" applyBorder="0" applyAlignment="0" applyProtection="0"/>
    <xf numFmtId="0" fontId="0" fillId="0" borderId="0" applyNumberFormat="0" applyFont="0" applyFill="0" applyBorder="0" applyAlignment="0" applyProtection="0"/>
    <xf numFmtId="180" fontId="97" fillId="23" borderId="0" applyNumberFormat="0" applyBorder="0" applyAlignment="0" applyProtection="0"/>
    <xf numFmtId="0" fontId="0" fillId="0" borderId="0" applyNumberFormat="0" applyFont="0" applyFill="0" applyBorder="0" applyAlignment="0" applyProtection="0"/>
    <xf numFmtId="180" fontId="97" fillId="22" borderId="0" applyNumberFormat="0" applyBorder="0" applyAlignment="0" applyProtection="0"/>
    <xf numFmtId="177" fontId="97" fillId="22" borderId="0" applyNumberFormat="0" applyBorder="0" applyAlignment="0" applyProtection="0"/>
    <xf numFmtId="180" fontId="97" fillId="26" borderId="0" applyNumberFormat="0" applyBorder="0" applyAlignment="0" applyProtection="0"/>
    <xf numFmtId="179" fontId="97" fillId="26" borderId="0" applyNumberFormat="0" applyBorder="0" applyAlignment="0" applyProtection="0"/>
    <xf numFmtId="177" fontId="97" fillId="26" borderId="0" applyNumberFormat="0" applyBorder="0" applyAlignment="0" applyProtection="0"/>
    <xf numFmtId="180" fontId="97" fillId="32" borderId="0" applyNumberFormat="0" applyBorder="0" applyAlignment="0" applyProtection="0"/>
    <xf numFmtId="179" fontId="97" fillId="32" borderId="0" applyNumberFormat="0" applyBorder="0" applyAlignment="0" applyProtection="0"/>
    <xf numFmtId="177" fontId="97" fillId="32" borderId="0" applyNumberFormat="0" applyBorder="0" applyAlignment="0" applyProtection="0"/>
    <xf numFmtId="180" fontId="102" fillId="26" borderId="0" applyNumberFormat="0" applyBorder="0" applyAlignment="0" applyProtection="0">
      <alignment vertical="center"/>
    </xf>
    <xf numFmtId="180" fontId="102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102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102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102" fillId="26" borderId="0" applyNumberFormat="0" applyBorder="0" applyAlignment="0" applyProtection="0">
      <alignment vertical="center"/>
    </xf>
    <xf numFmtId="177" fontId="102" fillId="26" borderId="0" applyNumberFormat="0" applyBorder="0" applyAlignment="0" applyProtection="0">
      <alignment vertical="center"/>
    </xf>
    <xf numFmtId="179" fontId="102" fillId="26" borderId="0" applyNumberFormat="0" applyBorder="0" applyAlignment="0" applyProtection="0">
      <alignment vertical="center"/>
    </xf>
    <xf numFmtId="177" fontId="102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102" fillId="26" borderId="0" applyNumberFormat="0" applyBorder="0" applyAlignment="0" applyProtection="0">
      <alignment vertical="center"/>
    </xf>
    <xf numFmtId="179" fontId="102" fillId="23" borderId="0" applyNumberFormat="0" applyBorder="0" applyAlignment="0" applyProtection="0">
      <alignment vertical="center"/>
    </xf>
    <xf numFmtId="177" fontId="102" fillId="26" borderId="0" applyNumberFormat="0" applyBorder="0" applyAlignment="0" applyProtection="0">
      <alignment vertical="center"/>
    </xf>
    <xf numFmtId="177" fontId="102" fillId="23" borderId="0" applyNumberFormat="0" applyBorder="0" applyAlignment="0" applyProtection="0">
      <alignment vertical="center"/>
    </xf>
    <xf numFmtId="180" fontId="102" fillId="23" borderId="0" applyNumberFormat="0" applyBorder="0" applyAlignment="0" applyProtection="0">
      <alignment vertical="center"/>
    </xf>
    <xf numFmtId="180" fontId="102" fillId="23" borderId="0" applyNumberFormat="0" applyBorder="0" applyAlignment="0" applyProtection="0">
      <alignment vertical="center"/>
    </xf>
    <xf numFmtId="180" fontId="102" fillId="23" borderId="0" applyNumberFormat="0" applyBorder="0" applyAlignment="0" applyProtection="0">
      <alignment vertical="center"/>
    </xf>
    <xf numFmtId="179" fontId="102" fillId="23" borderId="0" applyNumberFormat="0" applyBorder="0" applyAlignment="0" applyProtection="0">
      <alignment vertical="center"/>
    </xf>
    <xf numFmtId="179" fontId="102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102" fillId="23" borderId="0" applyNumberFormat="0" applyBorder="0" applyAlignment="0" applyProtection="0">
      <alignment vertical="center"/>
    </xf>
    <xf numFmtId="177" fontId="102" fillId="22" borderId="0" applyNumberFormat="0" applyBorder="0" applyAlignment="0" applyProtection="0">
      <alignment vertical="center"/>
    </xf>
    <xf numFmtId="180" fontId="102" fillId="22" borderId="0" applyNumberFormat="0" applyBorder="0" applyAlignment="0" applyProtection="0">
      <alignment vertical="center"/>
    </xf>
    <xf numFmtId="180" fontId="102" fillId="22" borderId="0" applyNumberFormat="0" applyBorder="0" applyAlignment="0" applyProtection="0">
      <alignment vertical="center"/>
    </xf>
    <xf numFmtId="179" fontId="102" fillId="22" borderId="0" applyNumberFormat="0" applyBorder="0" applyAlignment="0" applyProtection="0">
      <alignment vertical="center"/>
    </xf>
    <xf numFmtId="177" fontId="102" fillId="22" borderId="0" applyNumberFormat="0" applyBorder="0" applyAlignment="0" applyProtection="0">
      <alignment vertical="center"/>
    </xf>
    <xf numFmtId="180" fontId="102" fillId="22" borderId="0" applyNumberFormat="0" applyBorder="0" applyAlignment="0" applyProtection="0">
      <alignment vertical="center"/>
    </xf>
    <xf numFmtId="179" fontId="102" fillId="22" borderId="0" applyNumberFormat="0" applyBorder="0" applyAlignment="0" applyProtection="0">
      <alignment vertical="center"/>
    </xf>
    <xf numFmtId="177" fontId="102" fillId="22" borderId="0" applyNumberFormat="0" applyBorder="0" applyAlignment="0" applyProtection="0">
      <alignment vertical="center"/>
    </xf>
    <xf numFmtId="180" fontId="102" fillId="22" borderId="0" applyNumberFormat="0" applyBorder="0" applyAlignment="0" applyProtection="0">
      <alignment vertical="center"/>
    </xf>
    <xf numFmtId="179" fontId="102" fillId="22" borderId="0" applyNumberFormat="0" applyBorder="0" applyAlignment="0" applyProtection="0">
      <alignment vertical="center"/>
    </xf>
    <xf numFmtId="180" fontId="102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102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102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102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102" fillId="9" borderId="0" applyNumberFormat="0" applyBorder="0" applyAlignment="0" applyProtection="0">
      <alignment vertical="center"/>
    </xf>
    <xf numFmtId="179" fontId="0" fillId="30" borderId="55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102" fillId="9" borderId="0" applyNumberFormat="0" applyBorder="0" applyAlignment="0" applyProtection="0">
      <alignment vertical="center"/>
    </xf>
    <xf numFmtId="180" fontId="102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02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102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102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102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102" fillId="26" borderId="0" applyNumberFormat="0" applyBorder="0" applyAlignment="0" applyProtection="0">
      <alignment vertical="center"/>
    </xf>
    <xf numFmtId="177" fontId="102" fillId="26" borderId="0" applyNumberFormat="0" applyBorder="0" applyAlignment="0" applyProtection="0">
      <alignment vertical="center"/>
    </xf>
    <xf numFmtId="180" fontId="102" fillId="32" borderId="0" applyNumberFormat="0" applyBorder="0" applyAlignment="0" applyProtection="0">
      <alignment vertical="center"/>
    </xf>
    <xf numFmtId="180" fontId="102" fillId="3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102" fillId="32" borderId="0" applyNumberFormat="0" applyBorder="0" applyAlignment="0" applyProtection="0">
      <alignment vertical="center"/>
    </xf>
    <xf numFmtId="180" fontId="102" fillId="3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02" fillId="32" borderId="0" applyNumberFormat="0" applyBorder="0" applyAlignment="0" applyProtection="0">
      <alignment vertical="center"/>
    </xf>
    <xf numFmtId="177" fontId="102" fillId="32" borderId="0" applyNumberFormat="0" applyBorder="0" applyAlignment="0" applyProtection="0">
      <alignment vertical="center"/>
    </xf>
    <xf numFmtId="179" fontId="102" fillId="32" borderId="0" applyNumberFormat="0" applyBorder="0" applyAlignment="0" applyProtection="0">
      <alignment vertical="center"/>
    </xf>
    <xf numFmtId="180" fontId="94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4" fillId="25" borderId="0" applyNumberFormat="0" applyBorder="0" applyAlignment="0" applyProtection="0">
      <alignment vertical="center"/>
    </xf>
    <xf numFmtId="179" fontId="94" fillId="25" borderId="0" applyNumberFormat="0" applyBorder="0" applyAlignment="0" applyProtection="0">
      <alignment vertical="center"/>
    </xf>
    <xf numFmtId="177" fontId="94" fillId="25" borderId="0" applyNumberFormat="0" applyBorder="0" applyAlignment="0" applyProtection="0">
      <alignment vertical="center"/>
    </xf>
    <xf numFmtId="180" fontId="94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79" fontId="94" fillId="25" borderId="0" applyNumberFormat="0" applyBorder="0" applyAlignment="0" applyProtection="0">
      <alignment vertical="center"/>
    </xf>
    <xf numFmtId="177" fontId="94" fillId="25" borderId="0" applyNumberFormat="0" applyBorder="0" applyAlignment="0" applyProtection="0">
      <alignment vertical="center"/>
    </xf>
    <xf numFmtId="179" fontId="94" fillId="25" borderId="0" applyNumberFormat="0" applyBorder="0" applyAlignment="0" applyProtection="0">
      <alignment vertical="center"/>
    </xf>
    <xf numFmtId="0" fontId="96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77" fontId="94" fillId="25" borderId="0" applyNumberFormat="0" applyBorder="0" applyAlignment="0" applyProtection="0">
      <alignment vertical="center"/>
    </xf>
    <xf numFmtId="180" fontId="94" fillId="25" borderId="0" applyNumberFormat="0" applyBorder="0" applyAlignment="0" applyProtection="0">
      <alignment vertical="center"/>
    </xf>
    <xf numFmtId="179" fontId="94" fillId="25" borderId="0" applyNumberFormat="0" applyBorder="0" applyAlignment="0" applyProtection="0">
      <alignment vertical="center"/>
    </xf>
    <xf numFmtId="177" fontId="94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4" fillId="25" borderId="0" applyNumberFormat="0" applyBorder="0" applyAlignment="0" applyProtection="0">
      <alignment vertical="center"/>
    </xf>
    <xf numFmtId="196" fontId="0" fillId="0" borderId="0">
      <alignment vertical="center"/>
    </xf>
    <xf numFmtId="177" fontId="94" fillId="25" borderId="0" applyNumberFormat="0" applyBorder="0" applyAlignment="0" applyProtection="0">
      <alignment vertical="center"/>
    </xf>
    <xf numFmtId="177" fontId="94" fillId="25" borderId="0" applyNumberFormat="0" applyBorder="0" applyAlignment="0" applyProtection="0">
      <alignment vertical="center"/>
    </xf>
    <xf numFmtId="182" fontId="121" fillId="20" borderId="51" applyNumberFormat="0" applyAlignment="0" applyProtection="0">
      <alignment vertical="center"/>
    </xf>
    <xf numFmtId="180" fontId="94" fillId="25" borderId="0" applyNumberFormat="0" applyBorder="0" applyAlignment="0" applyProtection="0">
      <alignment vertical="center"/>
    </xf>
    <xf numFmtId="177" fontId="94" fillId="25" borderId="0" applyNumberFormat="0" applyBorder="0" applyAlignment="0" applyProtection="0">
      <alignment vertical="center"/>
    </xf>
    <xf numFmtId="180" fontId="94" fillId="25" borderId="0" applyNumberFormat="0" applyBorder="0" applyAlignment="0" applyProtection="0">
      <alignment vertical="center"/>
    </xf>
    <xf numFmtId="177" fontId="94" fillId="25" borderId="0" applyNumberFormat="0" applyBorder="0" applyAlignment="0" applyProtection="0">
      <alignment vertical="center"/>
    </xf>
    <xf numFmtId="180" fontId="94" fillId="25" borderId="0" applyNumberFormat="0" applyBorder="0" applyAlignment="0" applyProtection="0">
      <alignment vertical="center"/>
    </xf>
    <xf numFmtId="177" fontId="94" fillId="25" borderId="0" applyNumberFormat="0" applyBorder="0" applyAlignment="0" applyProtection="0">
      <alignment vertical="center"/>
    </xf>
    <xf numFmtId="0" fontId="109" fillId="0" borderId="58" applyNumberFormat="0" applyFill="0" applyAlignment="0" applyProtection="0">
      <alignment vertical="center"/>
    </xf>
    <xf numFmtId="179" fontId="136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136" fillId="26" borderId="0" applyNumberFormat="0" applyBorder="0" applyAlignment="0" applyProtection="0">
      <alignment vertical="center"/>
    </xf>
    <xf numFmtId="180" fontId="136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4" fillId="23" borderId="0" applyNumberFormat="0" applyBorder="0" applyAlignment="0" applyProtection="0">
      <alignment vertical="center"/>
    </xf>
    <xf numFmtId="182" fontId="98" fillId="0" borderId="50" applyNumberFormat="0" applyFill="0" applyAlignment="0" applyProtection="0">
      <alignment vertical="center"/>
    </xf>
    <xf numFmtId="179" fontId="94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4" fillId="23" borderId="0" applyNumberFormat="0" applyBorder="0" applyAlignment="0" applyProtection="0">
      <alignment vertical="center"/>
    </xf>
    <xf numFmtId="179" fontId="94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4" fillId="23" borderId="0" applyNumberFormat="0" applyBorder="0" applyAlignment="0" applyProtection="0">
      <alignment vertical="center"/>
    </xf>
    <xf numFmtId="180" fontId="94" fillId="23" borderId="0" applyNumberFormat="0" applyBorder="0" applyAlignment="0" applyProtection="0">
      <alignment vertical="center"/>
    </xf>
    <xf numFmtId="179" fontId="94" fillId="23" borderId="0" applyNumberFormat="0" applyBorder="0" applyAlignment="0" applyProtection="0">
      <alignment vertical="center"/>
    </xf>
    <xf numFmtId="180" fontId="94" fillId="23" borderId="0" applyNumberFormat="0" applyBorder="0" applyAlignment="0" applyProtection="0">
      <alignment vertical="center"/>
    </xf>
    <xf numFmtId="0" fontId="0" fillId="0" borderId="69" applyNumberFormat="0" applyFont="0" applyFill="0" applyAlignment="0" applyProtection="0"/>
    <xf numFmtId="179" fontId="94" fillId="23" borderId="0" applyNumberFormat="0" applyBorder="0" applyAlignment="0" applyProtection="0">
      <alignment vertical="center"/>
    </xf>
    <xf numFmtId="0" fontId="0" fillId="0" borderId="69" applyNumberFormat="0" applyFont="0" applyFill="0" applyAlignment="0" applyProtection="0"/>
    <xf numFmtId="177" fontId="94" fillId="23" borderId="0" applyNumberFormat="0" applyBorder="0" applyAlignment="0" applyProtection="0">
      <alignment vertical="center"/>
    </xf>
    <xf numFmtId="182" fontId="121" fillId="20" borderId="51" applyNumberFormat="0" applyAlignment="0" applyProtection="0">
      <alignment vertical="center"/>
    </xf>
    <xf numFmtId="180" fontId="94" fillId="23" borderId="0" applyNumberFormat="0" applyBorder="0" applyAlignment="0" applyProtection="0">
      <alignment vertical="center"/>
    </xf>
    <xf numFmtId="177" fontId="94" fillId="23" borderId="0" applyNumberFormat="0" applyBorder="0" applyAlignment="0" applyProtection="0">
      <alignment vertical="center"/>
    </xf>
    <xf numFmtId="180" fontId="94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4" fillId="23" borderId="0" applyNumberFormat="0" applyBorder="0" applyAlignment="0" applyProtection="0">
      <alignment vertical="center"/>
    </xf>
    <xf numFmtId="0" fontId="164" fillId="0" borderId="0" applyNumberFormat="0" applyFill="0" applyBorder="0" applyAlignment="0" applyProtection="0"/>
    <xf numFmtId="177" fontId="94" fillId="23" borderId="0" applyNumberFormat="0" applyBorder="0" applyAlignment="0" applyProtection="0">
      <alignment vertical="center"/>
    </xf>
    <xf numFmtId="179" fontId="136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136" fillId="23" borderId="0" applyNumberFormat="0" applyBorder="0" applyAlignment="0" applyProtection="0">
      <alignment vertical="center"/>
    </xf>
    <xf numFmtId="180" fontId="136" fillId="22" borderId="0" applyNumberFormat="0" applyBorder="0" applyAlignment="0" applyProtection="0">
      <alignment vertical="center"/>
    </xf>
    <xf numFmtId="182" fontId="98" fillId="0" borderId="0" applyNumberFormat="0" applyFill="0" applyBorder="0" applyAlignment="0" applyProtection="0">
      <alignment vertical="center"/>
    </xf>
    <xf numFmtId="180" fontId="94" fillId="3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4" fillId="3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4" fillId="3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4" fillId="3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4" fillId="33" borderId="0" applyNumberFormat="0" applyBorder="0" applyAlignment="0" applyProtection="0">
      <alignment vertical="center"/>
    </xf>
    <xf numFmtId="180" fontId="94" fillId="33" borderId="0" applyNumberFormat="0" applyBorder="0" applyAlignment="0" applyProtection="0">
      <alignment vertical="center"/>
    </xf>
    <xf numFmtId="179" fontId="94" fillId="33" borderId="0" applyNumberFormat="0" applyBorder="0" applyAlignment="0" applyProtection="0">
      <alignment vertical="center"/>
    </xf>
    <xf numFmtId="177" fontId="94" fillId="33" borderId="0" applyNumberFormat="0" applyBorder="0" applyAlignment="0" applyProtection="0">
      <alignment vertical="center"/>
    </xf>
    <xf numFmtId="180" fontId="94" fillId="3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4" fillId="33" borderId="0" applyNumberFormat="0" applyBorder="0" applyAlignment="0" applyProtection="0">
      <alignment vertical="center"/>
    </xf>
    <xf numFmtId="177" fontId="94" fillId="33" borderId="0" applyNumberFormat="0" applyBorder="0" applyAlignment="0" applyProtection="0">
      <alignment vertical="center"/>
    </xf>
    <xf numFmtId="180" fontId="94" fillId="33" borderId="0" applyNumberFormat="0" applyBorder="0" applyAlignment="0" applyProtection="0">
      <alignment vertical="center"/>
    </xf>
    <xf numFmtId="177" fontId="94" fillId="33" borderId="0" applyNumberFormat="0" applyBorder="0" applyAlignment="0" applyProtection="0">
      <alignment vertical="center"/>
    </xf>
    <xf numFmtId="177" fontId="94" fillId="33" borderId="0" applyNumberFormat="0" applyBorder="0" applyAlignment="0" applyProtection="0">
      <alignment vertical="center"/>
    </xf>
    <xf numFmtId="179" fontId="94" fillId="33" borderId="0" applyNumberFormat="0" applyBorder="0" applyAlignment="0" applyProtection="0">
      <alignment vertical="center"/>
    </xf>
    <xf numFmtId="0" fontId="109" fillId="0" borderId="58" applyNumberFormat="0" applyFill="0" applyAlignment="0" applyProtection="0">
      <alignment vertical="center"/>
    </xf>
    <xf numFmtId="177" fontId="94" fillId="33" borderId="0" applyNumberFormat="0" applyBorder="0" applyAlignment="0" applyProtection="0">
      <alignment vertical="center"/>
    </xf>
    <xf numFmtId="182" fontId="109" fillId="0" borderId="58" applyNumberFormat="0" applyFill="0" applyAlignment="0" applyProtection="0">
      <alignment vertical="center"/>
    </xf>
    <xf numFmtId="179" fontId="136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136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136" fillId="9" borderId="0" applyNumberFormat="0" applyBorder="0" applyAlignment="0" applyProtection="0">
      <alignment vertical="center"/>
    </xf>
    <xf numFmtId="180" fontId="94" fillId="25" borderId="0" applyNumberFormat="0" applyBorder="0" applyAlignment="0" applyProtection="0">
      <alignment vertical="center"/>
    </xf>
    <xf numFmtId="182" fontId="114" fillId="33" borderId="0" applyNumberFormat="0" applyBorder="0" applyAlignment="0" applyProtection="0">
      <alignment vertical="center"/>
    </xf>
    <xf numFmtId="180" fontId="94" fillId="25" borderId="0" applyNumberFormat="0" applyBorder="0" applyAlignment="0" applyProtection="0">
      <alignment vertical="center"/>
    </xf>
    <xf numFmtId="180" fontId="94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4" fillId="25" borderId="0" applyNumberFormat="0" applyBorder="0" applyAlignment="0" applyProtection="0">
      <alignment vertical="center"/>
    </xf>
    <xf numFmtId="179" fontId="94" fillId="25" borderId="0" applyNumberFormat="0" applyBorder="0" applyAlignment="0" applyProtection="0">
      <alignment vertical="center"/>
    </xf>
    <xf numFmtId="180" fontId="94" fillId="25" borderId="0" applyNumberFormat="0" applyBorder="0" applyAlignment="0" applyProtection="0">
      <alignment vertical="center"/>
    </xf>
    <xf numFmtId="177" fontId="94" fillId="25" borderId="0" applyNumberFormat="0" applyBorder="0" applyAlignment="0" applyProtection="0">
      <alignment vertical="center"/>
    </xf>
    <xf numFmtId="180" fontId="94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4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4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4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94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0" fontId="94" fillId="25" borderId="0" applyNumberFormat="0" applyBorder="0" applyAlignment="0" applyProtection="0">
      <alignment vertical="center"/>
    </xf>
    <xf numFmtId="0" fontId="167" fillId="57" borderId="0" applyNumberFormat="0" applyBorder="0" applyAlignment="0" applyProtection="0"/>
    <xf numFmtId="177" fontId="94" fillId="25" borderId="0" applyNumberFormat="0" applyBorder="0" applyAlignment="0" applyProtection="0">
      <alignment vertical="center"/>
    </xf>
    <xf numFmtId="180" fontId="94" fillId="25" borderId="0" applyNumberFormat="0" applyBorder="0" applyAlignment="0" applyProtection="0">
      <alignment vertical="center"/>
    </xf>
    <xf numFmtId="177" fontId="94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94" fillId="25" borderId="0" applyNumberFormat="0" applyBorder="0" applyAlignment="0" applyProtection="0">
      <alignment vertical="center"/>
    </xf>
    <xf numFmtId="179" fontId="94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36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136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0" fontId="136" fillId="26" borderId="0" applyNumberFormat="0" applyBorder="0" applyAlignment="0" applyProtection="0">
      <alignment vertical="center"/>
    </xf>
    <xf numFmtId="180" fontId="94" fillId="26" borderId="0" applyNumberFormat="0" applyBorder="0" applyAlignment="0" applyProtection="0">
      <alignment vertical="center"/>
    </xf>
    <xf numFmtId="180" fontId="94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0" fontId="3" fillId="0" borderId="0"/>
    <xf numFmtId="0" fontId="89" fillId="0" borderId="0" applyNumberFormat="0" applyFill="0" applyBorder="0" applyAlignment="0" applyProtection="0"/>
    <xf numFmtId="179" fontId="94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39" fillId="0" borderId="0"/>
    <xf numFmtId="177" fontId="94" fillId="26" borderId="0" applyNumberFormat="0" applyBorder="0" applyAlignment="0" applyProtection="0">
      <alignment vertical="center"/>
    </xf>
    <xf numFmtId="177" fontId="94" fillId="26" borderId="0" applyNumberFormat="0" applyBorder="0" applyAlignment="0" applyProtection="0">
      <alignment vertical="center"/>
    </xf>
    <xf numFmtId="182" fontId="96" fillId="23" borderId="0" applyNumberFormat="0" applyBorder="0" applyAlignment="0" applyProtection="0">
      <alignment vertical="center"/>
    </xf>
    <xf numFmtId="180" fontId="94" fillId="26" borderId="0" applyNumberFormat="0" applyBorder="0" applyAlignment="0" applyProtection="0">
      <alignment vertical="center"/>
    </xf>
    <xf numFmtId="179" fontId="94" fillId="26" borderId="0" applyNumberFormat="0" applyBorder="0" applyAlignment="0" applyProtection="0">
      <alignment vertical="center"/>
    </xf>
    <xf numFmtId="177" fontId="94" fillId="26" borderId="0" applyNumberFormat="0" applyBorder="0" applyAlignment="0" applyProtection="0">
      <alignment vertical="center"/>
    </xf>
    <xf numFmtId="180" fontId="94" fillId="26" borderId="0" applyNumberFormat="0" applyBorder="0" applyAlignment="0" applyProtection="0">
      <alignment vertical="center"/>
    </xf>
    <xf numFmtId="179" fontId="94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7" fontId="94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4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90" fontId="123" fillId="0" borderId="0">
      <protection locked="0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14" fillId="3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05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05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05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13" fillId="25" borderId="51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113" fillId="25" borderId="51" applyNumberFormat="0" applyAlignment="0" applyProtection="0">
      <alignment vertical="center"/>
    </xf>
    <xf numFmtId="182" fontId="104" fillId="0" borderId="5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04" fillId="0" borderId="5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6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04" fillId="0" borderId="5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0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5" fillId="0" borderId="0"/>
    <xf numFmtId="182" fontId="0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1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1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52" applyNumberFormat="0" applyFill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01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01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182" fontId="101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182" fontId="101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13" fillId="25" borderId="51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13" fillId="25" borderId="51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3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3" fillId="0" borderId="0">
      <alignment vertical="center"/>
    </xf>
    <xf numFmtId="0" fontId="0" fillId="0" borderId="0" applyNumberFormat="0" applyFont="0" applyFill="0" applyBorder="0" applyAlignment="0" applyProtection="0"/>
    <xf numFmtId="0" fontId="3" fillId="0" borderId="0">
      <alignment vertical="center"/>
    </xf>
    <xf numFmtId="0" fontId="0" fillId="0" borderId="0" applyNumberFormat="0" applyFont="0" applyFill="0" applyBorder="0" applyAlignment="0" applyProtection="0"/>
    <xf numFmtId="0" fontId="3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6" fillId="3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96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04" fillId="0" borderId="5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104" fillId="0" borderId="5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05" fillId="17" borderId="0" applyNumberFormat="0" applyBorder="0" applyAlignment="0" applyProtection="0">
      <alignment vertical="center"/>
    </xf>
    <xf numFmtId="0" fontId="0" fillId="0" borderId="0"/>
    <xf numFmtId="0" fontId="0" fillId="0" borderId="0" applyNumberFormat="0" applyFont="0" applyFill="0" applyBorder="0" applyAlignment="0" applyProtection="0"/>
    <xf numFmtId="0" fontId="15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62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3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82" fontId="105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58" fillId="3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58" fillId="3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3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3" fillId="4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3" fillId="40" borderId="0" applyNumberFormat="0" applyBorder="0" applyAlignment="0" applyProtection="0">
      <alignment vertical="center"/>
    </xf>
    <xf numFmtId="182" fontId="96" fillId="34" borderId="0" applyNumberFormat="0" applyBorder="0" applyAlignment="0" applyProtection="0">
      <alignment vertical="center"/>
    </xf>
    <xf numFmtId="179" fontId="116" fillId="0" borderId="5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3" fillId="12" borderId="0" applyNumberFormat="0" applyBorder="0" applyAlignment="0" applyProtection="0">
      <alignment vertical="center"/>
    </xf>
    <xf numFmtId="0" fontId="96" fillId="34" borderId="0" applyNumberFormat="0" applyBorder="0" applyAlignment="0" applyProtection="0">
      <alignment vertical="center"/>
    </xf>
    <xf numFmtId="179" fontId="116" fillId="0" borderId="57" applyNumberFormat="0" applyFill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6" fillId="35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6" fillId="3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96" fillId="3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96" fillId="35" borderId="0" applyNumberFormat="0" applyBorder="0" applyAlignment="0" applyProtection="0">
      <alignment vertical="center"/>
    </xf>
    <xf numFmtId="182" fontId="96" fillId="35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0" fontId="96" fillId="3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6" fillId="23" borderId="0" applyNumberFormat="0" applyBorder="0" applyAlignment="0" applyProtection="0">
      <alignment vertical="center"/>
    </xf>
    <xf numFmtId="182" fontId="96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96" fillId="23" borderId="0" applyNumberFormat="0" applyBorder="0" applyAlignment="0" applyProtection="0">
      <alignment vertical="center"/>
    </xf>
    <xf numFmtId="182" fontId="127" fillId="0" borderId="0">
      <alignment vertical="center"/>
    </xf>
    <xf numFmtId="0" fontId="96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127" fillId="0" borderId="0">
      <alignment vertical="center"/>
    </xf>
    <xf numFmtId="0" fontId="0" fillId="0" borderId="0" applyNumberFormat="0" applyFont="0" applyFill="0" applyBorder="0" applyAlignment="0" applyProtection="0"/>
    <xf numFmtId="182" fontId="96" fillId="23" borderId="0" applyNumberFormat="0" applyBorder="0" applyAlignment="0" applyProtection="0">
      <alignment vertical="center"/>
    </xf>
    <xf numFmtId="0" fontId="127" fillId="0" borderId="0">
      <alignment vertical="center"/>
    </xf>
    <xf numFmtId="182" fontId="96" fillId="23" borderId="0" applyNumberFormat="0" applyBorder="0" applyAlignment="0" applyProtection="0">
      <alignment vertical="center"/>
    </xf>
    <xf numFmtId="182" fontId="96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6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96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6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96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96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96" fillId="23" borderId="0" applyNumberFormat="0" applyBorder="0" applyAlignment="0" applyProtection="0">
      <alignment vertical="center"/>
    </xf>
    <xf numFmtId="0" fontId="96" fillId="23" borderId="0" applyNumberFormat="0" applyBorder="0" applyAlignment="0" applyProtection="0">
      <alignment vertical="center"/>
    </xf>
    <xf numFmtId="182" fontId="96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96" fillId="23" borderId="0" applyNumberFormat="0" applyBorder="0" applyAlignment="0" applyProtection="0">
      <alignment vertical="center"/>
    </xf>
    <xf numFmtId="182" fontId="96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6" fillId="22" borderId="0" applyNumberFormat="0" applyBorder="0" applyAlignment="0" applyProtection="0">
      <alignment vertical="center"/>
    </xf>
    <xf numFmtId="182" fontId="109" fillId="0" borderId="58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82" fontId="96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0" fontId="96" fillId="22" borderId="0" applyNumberFormat="0" applyBorder="0" applyAlignment="0" applyProtection="0">
      <alignment vertical="center"/>
    </xf>
    <xf numFmtId="0" fontId="96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0" fillId="0" borderId="0"/>
    <xf numFmtId="182" fontId="96" fillId="22" borderId="0" applyNumberFormat="0" applyBorder="0" applyAlignment="0" applyProtection="0">
      <alignment vertical="center"/>
    </xf>
    <xf numFmtId="182" fontId="96" fillId="36" borderId="0" applyNumberFormat="0" applyBorder="0" applyAlignment="0" applyProtection="0">
      <alignment vertical="center"/>
    </xf>
    <xf numFmtId="182" fontId="96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96" fillId="22" borderId="0" applyNumberFormat="0" applyBorder="0" applyAlignment="0" applyProtection="0">
      <alignment vertical="center"/>
    </xf>
    <xf numFmtId="185" fontId="127" fillId="0" borderId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6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96" fillId="22" borderId="0" applyNumberFormat="0" applyBorder="0" applyAlignment="0" applyProtection="0">
      <alignment vertical="center"/>
    </xf>
    <xf numFmtId="182" fontId="96" fillId="22" borderId="0" applyNumberFormat="0" applyBorder="0" applyAlignment="0" applyProtection="0">
      <alignment vertical="center"/>
    </xf>
    <xf numFmtId="182" fontId="96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6" fillId="22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96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110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6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96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96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6" fillId="10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82" fontId="96" fillId="10" borderId="0" applyNumberFormat="0" applyBorder="0" applyAlignment="0" applyProtection="0">
      <alignment vertical="center"/>
    </xf>
    <xf numFmtId="0" fontId="96" fillId="10" borderId="0" applyNumberFormat="0" applyBorder="0" applyAlignment="0" applyProtection="0">
      <alignment vertical="center"/>
    </xf>
    <xf numFmtId="182" fontId="96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96" fillId="10" borderId="0" applyNumberFormat="0" applyBorder="0" applyAlignment="0" applyProtection="0">
      <alignment vertical="center"/>
    </xf>
    <xf numFmtId="0" fontId="96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9" fillId="25" borderId="51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6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96" fillId="28" borderId="0" applyNumberFormat="0" applyBorder="0" applyAlignment="0" applyProtection="0">
      <alignment vertical="center"/>
    </xf>
    <xf numFmtId="182" fontId="96" fillId="28" borderId="0" applyNumberFormat="0" applyBorder="0" applyAlignment="0" applyProtection="0">
      <alignment vertical="center"/>
    </xf>
    <xf numFmtId="0" fontId="96" fillId="28" borderId="0" applyNumberFormat="0" applyBorder="0" applyAlignment="0" applyProtection="0">
      <alignment vertical="center"/>
    </xf>
    <xf numFmtId="0" fontId="96" fillId="28" borderId="0" applyNumberFormat="0" applyBorder="0" applyAlignment="0" applyProtection="0">
      <alignment vertical="center"/>
    </xf>
    <xf numFmtId="182" fontId="96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96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96" fillId="28" borderId="0" applyNumberFormat="0" applyBorder="0" applyAlignment="0" applyProtection="0">
      <alignment vertical="center"/>
    </xf>
    <xf numFmtId="0" fontId="96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96" fillId="28" borderId="0" applyNumberFormat="0" applyBorder="0" applyAlignment="0" applyProtection="0">
      <alignment vertical="center"/>
    </xf>
    <xf numFmtId="0" fontId="96" fillId="28" borderId="0" applyNumberFormat="0" applyBorder="0" applyAlignment="0" applyProtection="0">
      <alignment vertical="center"/>
    </xf>
    <xf numFmtId="182" fontId="96" fillId="28" borderId="0" applyNumberFormat="0" applyBorder="0" applyAlignment="0" applyProtection="0">
      <alignment vertical="center"/>
    </xf>
    <xf numFmtId="0" fontId="110" fillId="24" borderId="0" applyNumberFormat="0" applyBorder="0" applyAlignment="0" applyProtection="0">
      <alignment vertical="center"/>
    </xf>
    <xf numFmtId="182" fontId="96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6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6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96" fillId="28" borderId="0" applyNumberFormat="0" applyBorder="0" applyAlignment="0" applyProtection="0">
      <alignment vertical="center"/>
    </xf>
    <xf numFmtId="182" fontId="96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6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6" fillId="28" borderId="0" applyNumberFormat="0" applyBorder="0" applyAlignment="0" applyProtection="0">
      <alignment vertical="center"/>
    </xf>
    <xf numFmtId="0" fontId="96" fillId="28" borderId="0" applyNumberFormat="0" applyBorder="0" applyAlignment="0" applyProtection="0">
      <alignment vertical="center"/>
    </xf>
    <xf numFmtId="0" fontId="96" fillId="28" borderId="0" applyNumberFormat="0" applyBorder="0" applyAlignment="0" applyProtection="0">
      <alignment vertical="center"/>
    </xf>
    <xf numFmtId="182" fontId="96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6" fillId="3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39" fillId="0" borderId="0"/>
    <xf numFmtId="182" fontId="104" fillId="0" borderId="54" applyNumberFormat="0" applyFill="0" applyAlignment="0" applyProtection="0">
      <alignment vertical="center"/>
    </xf>
    <xf numFmtId="182" fontId="96" fillId="3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96" fillId="3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>
      <alignment vertical="center"/>
    </xf>
    <xf numFmtId="0" fontId="104" fillId="0" borderId="54" applyNumberFormat="0" applyFill="0" applyAlignment="0" applyProtection="0">
      <alignment vertical="center"/>
    </xf>
    <xf numFmtId="182" fontId="96" fillId="34" borderId="0" applyNumberFormat="0" applyBorder="0" applyAlignment="0" applyProtection="0">
      <alignment vertical="center"/>
    </xf>
    <xf numFmtId="180" fontId="3" fillId="0" borderId="0">
      <alignment vertical="center"/>
    </xf>
    <xf numFmtId="0" fontId="0" fillId="0" borderId="0" applyNumberFormat="0" applyFont="0" applyFill="0" applyBorder="0" applyAlignment="0" applyProtection="0"/>
    <xf numFmtId="0" fontId="96" fillId="34" borderId="0" applyNumberFormat="0" applyBorder="0" applyAlignment="0" applyProtection="0">
      <alignment vertical="center"/>
    </xf>
    <xf numFmtId="0" fontId="96" fillId="3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96" fillId="34" borderId="0" applyNumberFormat="0" applyBorder="0" applyAlignment="0" applyProtection="0">
      <alignment vertical="center"/>
    </xf>
    <xf numFmtId="0" fontId="96" fillId="3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96" fillId="34" borderId="0" applyNumberFormat="0" applyBorder="0" applyAlignment="0" applyProtection="0">
      <alignment vertical="center"/>
    </xf>
    <xf numFmtId="182" fontId="96" fillId="34" borderId="0" applyNumberFormat="0" applyBorder="0" applyAlignment="0" applyProtection="0">
      <alignment vertical="center"/>
    </xf>
    <xf numFmtId="0" fontId="96" fillId="34" borderId="0" applyNumberFormat="0" applyBorder="0" applyAlignment="0" applyProtection="0">
      <alignment vertical="center"/>
    </xf>
    <xf numFmtId="182" fontId="96" fillId="34" borderId="0" applyNumberFormat="0" applyBorder="0" applyAlignment="0" applyProtection="0">
      <alignment vertical="center"/>
    </xf>
    <xf numFmtId="182" fontId="96" fillId="3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96" fillId="34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0" fontId="96" fillId="3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6" fillId="3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5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5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5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82" fontId="104" fillId="0" borderId="54" applyNumberFormat="0" applyFill="0" applyAlignment="0" applyProtection="0">
      <alignment vertical="center"/>
    </xf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15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104" fillId="0" borderId="54" applyNumberFormat="0" applyFill="0" applyAlignment="0" applyProtection="0">
      <alignment vertical="center"/>
    </xf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1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21" fillId="20" borderId="51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9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05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05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05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0" fillId="0" borderId="0"/>
    <xf numFmtId="0" fontId="0" fillId="0" borderId="0" applyNumberFormat="0" applyFont="0" applyFill="0" applyBorder="0" applyAlignment="0" applyProtection="0"/>
    <xf numFmtId="182" fontId="0" fillId="0" borderId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6" fillId="3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92" fillId="0" borderId="49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2" fillId="0" borderId="49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0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35" fillId="30" borderId="55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135" fillId="30" borderId="55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6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96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4" fontId="15" fillId="0" borderId="0">
      <alignment vertical="center"/>
    </xf>
    <xf numFmtId="0" fontId="0" fillId="0" borderId="0" applyNumberFormat="0" applyFont="0" applyFill="0" applyBorder="0" applyAlignment="0" applyProtection="0"/>
    <xf numFmtId="0" fontId="96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6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1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1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6" fillId="10" borderId="0" applyNumberFormat="0" applyBorder="0" applyAlignment="0" applyProtection="0">
      <alignment vertical="center"/>
    </xf>
    <xf numFmtId="179" fontId="96" fillId="35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6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6" fillId="35" borderId="0" applyNumberFormat="0" applyBorder="0" applyAlignment="0" applyProtection="0">
      <alignment vertical="center"/>
    </xf>
    <xf numFmtId="182" fontId="96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1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1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6" fillId="23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9" fontId="96" fillId="23" borderId="0" applyNumberFormat="0" applyBorder="0" applyAlignment="0" applyProtection="0">
      <alignment vertical="center"/>
    </xf>
    <xf numFmtId="182" fontId="96" fillId="3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96" fillId="3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6" fillId="3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3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3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6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6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3" fillId="5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3" fillId="44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96" fillId="37" borderId="0" applyNumberFormat="0" applyBorder="0" applyAlignment="0" applyProtection="0">
      <alignment vertical="center"/>
    </xf>
    <xf numFmtId="182" fontId="96" fillId="3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96" fillId="37" borderId="0" applyNumberFormat="0" applyBorder="0" applyAlignment="0" applyProtection="0">
      <alignment vertical="center"/>
    </xf>
    <xf numFmtId="0" fontId="96" fillId="3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96" fillId="37" borderId="0" applyNumberFormat="0" applyBorder="0" applyAlignment="0" applyProtection="0">
      <alignment vertical="center"/>
    </xf>
    <xf numFmtId="182" fontId="96" fillId="3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96" fillId="3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96" fillId="3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96" fillId="3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6" fillId="37" borderId="0" applyNumberFormat="0" applyBorder="0" applyAlignment="0" applyProtection="0">
      <alignment vertical="center"/>
    </xf>
    <xf numFmtId="182" fontId="96" fillId="3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96" fillId="3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96" fillId="3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6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96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96" fillId="31" borderId="0" applyNumberFormat="0" applyBorder="0" applyAlignment="0" applyProtection="0">
      <alignment vertical="center"/>
    </xf>
    <xf numFmtId="0" fontId="96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96" fillId="31" borderId="0" applyNumberFormat="0" applyBorder="0" applyAlignment="0" applyProtection="0">
      <alignment vertical="center"/>
    </xf>
    <xf numFmtId="182" fontId="96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110" fillId="24" borderId="0" applyNumberFormat="0" applyBorder="0" applyAlignment="0" applyProtection="0">
      <alignment vertical="center"/>
    </xf>
    <xf numFmtId="182" fontId="96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6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96" fillId="31" borderId="0" applyNumberFormat="0" applyBorder="0" applyAlignment="0" applyProtection="0">
      <alignment vertical="center"/>
    </xf>
    <xf numFmtId="182" fontId="96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96" fillId="31" borderId="0" applyNumberFormat="0" applyBorder="0" applyAlignment="0" applyProtection="0">
      <alignment vertical="center"/>
    </xf>
    <xf numFmtId="182" fontId="96" fillId="3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6" fillId="31" borderId="0" applyNumberFormat="0" applyBorder="0" applyAlignment="0" applyProtection="0">
      <alignment vertical="center"/>
    </xf>
    <xf numFmtId="0" fontId="96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96" fillId="31" borderId="0" applyNumberFormat="0" applyBorder="0" applyAlignment="0" applyProtection="0">
      <alignment vertical="center"/>
    </xf>
    <xf numFmtId="0" fontId="96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96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6" fillId="36" borderId="0" applyNumberFormat="0" applyBorder="0" applyAlignment="0" applyProtection="0">
      <alignment vertical="center"/>
    </xf>
    <xf numFmtId="0" fontId="96" fillId="3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96" fillId="3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82" fontId="96" fillId="3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96" fillId="36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09" fillId="0" borderId="58" applyNumberFormat="0" applyFill="0" applyAlignment="0" applyProtection="0">
      <alignment vertical="center"/>
    </xf>
    <xf numFmtId="182" fontId="96" fillId="3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6" fillId="3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96" fillId="36" borderId="0" applyNumberFormat="0" applyBorder="0" applyAlignment="0" applyProtection="0">
      <alignment vertical="center"/>
    </xf>
    <xf numFmtId="0" fontId="96" fillId="3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96" fillId="3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96" fillId="3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96" fillId="36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6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96" fillId="10" borderId="0" applyNumberFormat="0" applyBorder="0" applyAlignment="0" applyProtection="0">
      <alignment vertical="center"/>
    </xf>
    <xf numFmtId="182" fontId="96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6" fillId="28" borderId="0" applyNumberFormat="0" applyBorder="0" applyAlignment="0" applyProtection="0">
      <alignment vertical="center"/>
    </xf>
    <xf numFmtId="182" fontId="96" fillId="28" borderId="0" applyNumberFormat="0" applyBorder="0" applyAlignment="0" applyProtection="0">
      <alignment vertical="center"/>
    </xf>
    <xf numFmtId="0" fontId="96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96" fillId="28" borderId="0" applyNumberFormat="0" applyBorder="0" applyAlignment="0" applyProtection="0">
      <alignment vertical="center"/>
    </xf>
    <xf numFmtId="0" fontId="96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96" fillId="28" borderId="0" applyNumberFormat="0" applyBorder="0" applyAlignment="0" applyProtection="0">
      <alignment vertical="center"/>
    </xf>
    <xf numFmtId="182" fontId="96" fillId="28" borderId="0" applyNumberFormat="0" applyBorder="0" applyAlignment="0" applyProtection="0">
      <alignment vertical="center"/>
    </xf>
    <xf numFmtId="0" fontId="96" fillId="28" borderId="0" applyNumberFormat="0" applyBorder="0" applyAlignment="0" applyProtection="0">
      <alignment vertical="center"/>
    </xf>
    <xf numFmtId="0" fontId="96" fillId="28" borderId="0" applyNumberFormat="0" applyBorder="0" applyAlignment="0" applyProtection="0">
      <alignment vertical="center"/>
    </xf>
    <xf numFmtId="182" fontId="96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6" fillId="21" borderId="0" applyNumberFormat="0" applyBorder="0" applyAlignment="0" applyProtection="0">
      <alignment vertical="center"/>
    </xf>
    <xf numFmtId="182" fontId="96" fillId="21" borderId="0" applyNumberFormat="0" applyBorder="0" applyAlignment="0" applyProtection="0">
      <alignment vertical="center"/>
    </xf>
    <xf numFmtId="182" fontId="96" fillId="21" borderId="0" applyNumberFormat="0" applyBorder="0" applyAlignment="0" applyProtection="0">
      <alignment vertical="center"/>
    </xf>
    <xf numFmtId="0" fontId="96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113" fillId="25" borderId="51" applyNumberFormat="0" applyAlignment="0" applyProtection="0">
      <alignment vertical="center"/>
    </xf>
    <xf numFmtId="182" fontId="96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96" fillId="21" borderId="0" applyNumberFormat="0" applyBorder="0" applyAlignment="0" applyProtection="0">
      <alignment vertical="center"/>
    </xf>
    <xf numFmtId="182" fontId="96" fillId="21" borderId="0" applyNumberFormat="0" applyBorder="0" applyAlignment="0" applyProtection="0">
      <alignment vertical="center"/>
    </xf>
    <xf numFmtId="182" fontId="96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6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96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96" fillId="2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0" fontId="96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82" fontId="96" fillId="2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5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139" fillId="0" borderId="0"/>
    <xf numFmtId="182" fontId="110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110" fillId="24" borderId="0" applyNumberFormat="0" applyBorder="0" applyAlignment="0" applyProtection="0">
      <alignment vertical="center"/>
    </xf>
    <xf numFmtId="182" fontId="110" fillId="24" borderId="0" applyNumberFormat="0" applyBorder="0" applyAlignment="0" applyProtection="0">
      <alignment vertical="center"/>
    </xf>
    <xf numFmtId="0" fontId="110" fillId="24" borderId="0" applyNumberFormat="0" applyBorder="0" applyAlignment="0" applyProtection="0">
      <alignment vertical="center"/>
    </xf>
    <xf numFmtId="0" fontId="110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/>
    <xf numFmtId="0" fontId="0" fillId="0" borderId="0"/>
    <xf numFmtId="182" fontId="110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10" fillId="24" borderId="0" applyNumberFormat="0" applyBorder="0" applyAlignment="0" applyProtection="0">
      <alignment vertical="center"/>
    </xf>
    <xf numFmtId="182" fontId="114" fillId="33" borderId="0" applyNumberFormat="0" applyBorder="0" applyAlignment="0" applyProtection="0">
      <alignment vertical="center"/>
    </xf>
    <xf numFmtId="0" fontId="110" fillId="24" borderId="0" applyNumberFormat="0" applyBorder="0" applyAlignment="0" applyProtection="0">
      <alignment vertical="center"/>
    </xf>
    <xf numFmtId="182" fontId="110" fillId="24" borderId="0" applyNumberFormat="0" applyBorder="0" applyAlignment="0" applyProtection="0">
      <alignment vertical="center"/>
    </xf>
    <xf numFmtId="182" fontId="110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>
      <alignment vertical="center"/>
    </xf>
    <xf numFmtId="0" fontId="109" fillId="0" borderId="58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8" fontId="144" fillId="0" borderId="0" applyFill="0" applyBorder="0" applyAlignment="0"/>
    <xf numFmtId="184" fontId="0" fillId="0" borderId="0">
      <alignment vertical="center"/>
    </xf>
    <xf numFmtId="0" fontId="0" fillId="0" borderId="0" applyNumberFormat="0" applyFont="0" applyFill="0" applyBorder="0" applyAlignment="0" applyProtection="0"/>
    <xf numFmtId="188" fontId="144" fillId="0" borderId="0" applyFill="0" applyBorder="0" applyAlignment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13" fillId="25" borderId="51" applyNumberFormat="0" applyAlignment="0" applyProtection="0">
      <alignment vertical="center"/>
    </xf>
    <xf numFmtId="182" fontId="113" fillId="25" borderId="51" applyNumberFormat="0" applyAlignment="0" applyProtection="0">
      <alignment vertical="center"/>
    </xf>
    <xf numFmtId="182" fontId="113" fillId="25" borderId="51" applyNumberFormat="0" applyAlignment="0" applyProtection="0">
      <alignment vertical="center"/>
    </xf>
    <xf numFmtId="182" fontId="113" fillId="25" borderId="51" applyNumberFormat="0" applyAlignment="0" applyProtection="0">
      <alignment vertical="center"/>
    </xf>
    <xf numFmtId="182" fontId="105" fillId="17" borderId="0" applyNumberFormat="0" applyBorder="0" applyAlignment="0" applyProtection="0">
      <alignment vertical="center"/>
    </xf>
    <xf numFmtId="0" fontId="113" fillId="25" borderId="51" applyNumberFormat="0" applyAlignment="0" applyProtection="0">
      <alignment vertical="center"/>
    </xf>
    <xf numFmtId="0" fontId="113" fillId="25" borderId="51" applyNumberFormat="0" applyAlignment="0" applyProtection="0">
      <alignment vertical="center"/>
    </xf>
    <xf numFmtId="182" fontId="113" fillId="25" borderId="51" applyNumberFormat="0" applyAlignment="0" applyProtection="0">
      <alignment vertical="center"/>
    </xf>
    <xf numFmtId="182" fontId="113" fillId="25" borderId="51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13" fillId="25" borderId="51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113" fillId="25" borderId="51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13" fillId="25" borderId="51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13" fillId="25" borderId="51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104" fillId="0" borderId="54" applyNumberFormat="0" applyFill="0" applyAlignment="0" applyProtection="0">
      <alignment vertical="center"/>
    </xf>
    <xf numFmtId="0" fontId="113" fillId="25" borderId="51" applyNumberFormat="0" applyAlignment="0" applyProtection="0">
      <alignment vertical="center"/>
    </xf>
    <xf numFmtId="182" fontId="104" fillId="0" borderId="5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13" fillId="25" borderId="51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113" fillId="25" borderId="51" applyNumberFormat="0" applyAlignment="0" applyProtection="0">
      <alignment vertical="center"/>
    </xf>
    <xf numFmtId="182" fontId="113" fillId="25" borderId="51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9" fillId="25" borderId="51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9" fillId="25" borderId="51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9" fillId="25" borderId="51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03" fillId="29" borderId="53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03" fillId="29" borderId="53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03" fillId="29" borderId="53" applyNumberFormat="0" applyAlignment="0" applyProtection="0">
      <alignment vertical="center"/>
    </xf>
    <xf numFmtId="0" fontId="132" fillId="0" borderId="0" applyNumberFormat="0" applyFill="0" applyBorder="0" applyAlignment="0" applyProtection="0">
      <alignment vertical="top"/>
      <protection locked="0"/>
    </xf>
    <xf numFmtId="182" fontId="103" fillId="29" borderId="53" applyNumberFormat="0" applyAlignment="0" applyProtection="0">
      <alignment vertical="center"/>
    </xf>
    <xf numFmtId="0" fontId="103" fillId="29" borderId="53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01" fillId="0" borderId="0" applyNumberFormat="0" applyFill="0" applyBorder="0" applyAlignment="0" applyProtection="0">
      <alignment vertical="top"/>
      <protection locked="0"/>
    </xf>
    <xf numFmtId="182" fontId="103" fillId="29" borderId="53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03" fillId="29" borderId="53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103" fillId="29" borderId="53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3" fillId="0" borderId="0">
      <alignment vertical="center"/>
    </xf>
    <xf numFmtId="0" fontId="0" fillId="0" borderId="0" applyNumberFormat="0" applyFont="0" applyFill="0" applyBorder="0" applyAlignment="0" applyProtection="0"/>
    <xf numFmtId="0" fontId="3" fillId="0" borderId="0">
      <alignment vertical="center"/>
    </xf>
    <xf numFmtId="0" fontId="0" fillId="0" borderId="0" applyNumberFormat="0" applyFont="0" applyFill="0" applyBorder="0" applyAlignment="0" applyProtection="0"/>
    <xf numFmtId="0" fontId="171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43" fontId="15" fillId="0" borderId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10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10" fillId="24" borderId="0" applyNumberFormat="0" applyBorder="0" applyAlignment="0" applyProtection="0">
      <alignment vertical="center"/>
    </xf>
    <xf numFmtId="198" fontId="123" fillId="0" borderId="0" applyFont="0" applyFill="0" applyBorder="0" applyAlignment="0" applyProtection="0"/>
    <xf numFmtId="198" fontId="123" fillId="0" borderId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58" fillId="30" borderId="55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07" fillId="25" borderId="56" applyNumberFormat="0" applyAlignment="0" applyProtection="0">
      <alignment vertical="center"/>
    </xf>
    <xf numFmtId="182" fontId="0" fillId="0" borderId="0">
      <alignment vertical="center"/>
    </xf>
    <xf numFmtId="0" fontId="109" fillId="0" borderId="58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109" fillId="0" borderId="58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09" fillId="0" borderId="58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08" fillId="0" borderId="5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108" fillId="0" borderId="5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08" fillId="0" borderId="5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108" fillId="0" borderId="5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05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5" fillId="0" borderId="0" applyNumberFormat="0" applyFill="0" applyBorder="0" applyAlignment="0" applyProtection="0">
      <alignment vertical="center"/>
    </xf>
    <xf numFmtId="182" fontId="95" fillId="0" borderId="0" applyNumberFormat="0" applyFill="0" applyBorder="0" applyAlignment="0" applyProtection="0">
      <alignment vertical="center"/>
    </xf>
    <xf numFmtId="179" fontId="110" fillId="24" borderId="0" applyNumberFormat="0" applyBorder="0" applyAlignment="0" applyProtection="0">
      <alignment vertical="center"/>
    </xf>
    <xf numFmtId="182" fontId="95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98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2" fontId="95" fillId="0" borderId="0" applyNumberFormat="0" applyFill="0" applyBorder="0" applyAlignment="0" applyProtection="0">
      <alignment vertical="center"/>
    </xf>
    <xf numFmtId="182" fontId="95" fillId="0" borderId="0" applyNumberFormat="0" applyFill="0" applyBorder="0" applyAlignment="0" applyProtection="0">
      <alignment vertical="center"/>
    </xf>
    <xf numFmtId="182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>
      <alignment vertical="center"/>
    </xf>
    <xf numFmtId="182" fontId="95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5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>
      <alignment vertical="center"/>
    </xf>
    <xf numFmtId="182" fontId="95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8" fillId="0" borderId="0" applyNumberFormat="0" applyFill="0" applyBorder="0" applyAlignment="0" applyProtection="0">
      <alignment vertical="center"/>
    </xf>
    <xf numFmtId="182" fontId="95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2" fontId="95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14" fillId="3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114" fillId="33" borderId="0" applyNumberFormat="0" applyBorder="0" applyAlignment="0" applyProtection="0">
      <alignment vertical="center"/>
    </xf>
    <xf numFmtId="186" fontId="123" fillId="0" borderId="0">
      <protection locked="0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05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05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05" fillId="17" borderId="0" applyNumberFormat="0" applyBorder="0" applyAlignment="0" applyProtection="0">
      <alignment vertical="center"/>
    </xf>
    <xf numFmtId="182" fontId="105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05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05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105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09" fillId="0" borderId="58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09" fillId="0" borderId="58" applyNumberFormat="0" applyFill="0" applyAlignment="0" applyProtection="0">
      <alignment vertical="center"/>
    </xf>
    <xf numFmtId="182" fontId="109" fillId="0" borderId="58" applyNumberFormat="0" applyFill="0" applyAlignment="0" applyProtection="0">
      <alignment vertical="center"/>
    </xf>
    <xf numFmtId="182" fontId="164" fillId="0" borderId="0" applyNumberFormat="0" applyFill="0" applyBorder="0" applyAlignment="0" applyProtection="0"/>
    <xf numFmtId="182" fontId="109" fillId="0" borderId="58" applyNumberFormat="0" applyFill="0" applyAlignment="0" applyProtection="0">
      <alignment vertical="center"/>
    </xf>
    <xf numFmtId="0" fontId="109" fillId="0" borderId="58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109" fillId="0" borderId="58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109" fillId="0" borderId="58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04" fillId="0" borderId="54" applyNumberFormat="0" applyFill="0" applyAlignment="0" applyProtection="0">
      <alignment vertical="center"/>
    </xf>
    <xf numFmtId="0" fontId="104" fillId="0" borderId="5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04" fillId="0" borderId="5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04" fillId="0" borderId="54" applyNumberFormat="0" applyFill="0" applyAlignment="0" applyProtection="0">
      <alignment vertical="center"/>
    </xf>
    <xf numFmtId="182" fontId="104" fillId="0" borderId="54" applyNumberFormat="0" applyFill="0" applyAlignment="0" applyProtection="0">
      <alignment vertical="center"/>
    </xf>
    <xf numFmtId="182" fontId="104" fillId="0" borderId="54" applyNumberFormat="0" applyFill="0" applyAlignment="0" applyProtection="0">
      <alignment vertical="center"/>
    </xf>
    <xf numFmtId="0" fontId="146" fillId="0" borderId="0" applyNumberFormat="0" applyFill="0" applyBorder="0" applyAlignment="0" applyProtection="0"/>
    <xf numFmtId="0" fontId="104" fillId="0" borderId="54" applyNumberFormat="0" applyFill="0" applyAlignment="0" applyProtection="0">
      <alignment vertical="center"/>
    </xf>
    <xf numFmtId="182" fontId="104" fillId="0" borderId="54" applyNumberFormat="0" applyFill="0" applyAlignment="0" applyProtection="0">
      <alignment vertical="center"/>
    </xf>
    <xf numFmtId="0" fontId="104" fillId="0" borderId="54" applyNumberFormat="0" applyFill="0" applyAlignment="0" applyProtection="0">
      <alignment vertical="center"/>
    </xf>
    <xf numFmtId="182" fontId="104" fillId="0" borderId="54" applyNumberFormat="0" applyFill="0" applyAlignment="0" applyProtection="0">
      <alignment vertical="center"/>
    </xf>
    <xf numFmtId="0" fontId="104" fillId="0" borderId="54" applyNumberFormat="0" applyFill="0" applyAlignment="0" applyProtection="0">
      <alignment vertical="center"/>
    </xf>
    <xf numFmtId="182" fontId="104" fillId="0" borderId="5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8" fillId="0" borderId="50" applyNumberFormat="0" applyFill="0" applyAlignment="0" applyProtection="0">
      <alignment vertical="center"/>
    </xf>
    <xf numFmtId="182" fontId="98" fillId="0" borderId="50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98" fillId="0" borderId="50" applyNumberFormat="0" applyFill="0" applyAlignment="0" applyProtection="0">
      <alignment vertical="center"/>
    </xf>
    <xf numFmtId="0" fontId="98" fillId="0" borderId="50" applyNumberFormat="0" applyFill="0" applyAlignment="0" applyProtection="0">
      <alignment vertical="center"/>
    </xf>
    <xf numFmtId="0" fontId="98" fillId="0" borderId="50" applyNumberFormat="0" applyFill="0" applyAlignment="0" applyProtection="0">
      <alignment vertical="center"/>
    </xf>
    <xf numFmtId="182" fontId="98" fillId="0" borderId="50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98" fillId="0" borderId="50" applyNumberFormat="0" applyFill="0" applyAlignment="0" applyProtection="0">
      <alignment vertical="center"/>
    </xf>
    <xf numFmtId="182" fontId="98" fillId="0" borderId="50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8" fillId="0" borderId="50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98" fillId="0" borderId="50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98" fillId="0" borderId="50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98" fillId="0" borderId="50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98" fillId="0" borderId="50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8" fillId="0" borderId="50" applyNumberFormat="0" applyFill="0" applyAlignment="0" applyProtection="0">
      <alignment vertical="center"/>
    </xf>
    <xf numFmtId="0" fontId="98" fillId="0" borderId="50" applyNumberFormat="0" applyFill="0" applyAlignment="0" applyProtection="0">
      <alignment vertical="center"/>
    </xf>
    <xf numFmtId="0" fontId="98" fillId="0" borderId="50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98" fillId="0" borderId="50" applyNumberFormat="0" applyFill="0" applyAlignment="0" applyProtection="0">
      <alignment vertical="center"/>
    </xf>
    <xf numFmtId="0" fontId="98" fillId="0" borderId="50" applyNumberFormat="0" applyFill="0" applyAlignment="0" applyProtection="0">
      <alignment vertical="center"/>
    </xf>
    <xf numFmtId="182" fontId="98" fillId="0" borderId="50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3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8" fillId="0" borderId="0" applyNumberFormat="0" applyFill="0" applyBorder="0" applyAlignment="0" applyProtection="0">
      <alignment vertical="center"/>
    </xf>
    <xf numFmtId="182" fontId="9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9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9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9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98" fillId="0" borderId="0" applyNumberFormat="0" applyFill="0" applyBorder="0" applyAlignment="0" applyProtection="0">
      <alignment vertical="center"/>
    </xf>
    <xf numFmtId="182" fontId="9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07" fillId="25" borderId="56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90" fontId="123" fillId="0" borderId="0">
      <protection locked="0"/>
    </xf>
    <xf numFmtId="190" fontId="123" fillId="0" borderId="0">
      <protection locked="0"/>
    </xf>
    <xf numFmtId="0" fontId="0" fillId="0" borderId="0" applyNumberFormat="0" applyFont="0" applyFill="0" applyBorder="0" applyAlignment="0" applyProtection="0"/>
    <xf numFmtId="190" fontId="123" fillId="0" borderId="0">
      <protection locked="0"/>
    </xf>
    <xf numFmtId="182" fontId="3" fillId="0" borderId="0"/>
    <xf numFmtId="182" fontId="101" fillId="0" borderId="0" applyNumberFormat="0" applyFill="0" applyBorder="0" applyAlignment="0" applyProtection="0">
      <alignment vertical="top"/>
      <protection locked="0"/>
    </xf>
    <xf numFmtId="182" fontId="123" fillId="0" borderId="0" applyNumberFormat="0" applyFill="0" applyBorder="0" applyAlignment="0" applyProtection="0">
      <alignment vertical="top"/>
      <protection locked="0"/>
    </xf>
    <xf numFmtId="182" fontId="123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182" fontId="123" fillId="0" borderId="0" applyNumberFormat="0" applyFill="0" applyBorder="0" applyAlignment="0" applyProtection="0">
      <alignment vertical="top"/>
      <protection locked="0"/>
    </xf>
    <xf numFmtId="182" fontId="123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182" fontId="123" fillId="0" borderId="0" applyNumberFormat="0" applyFill="0" applyBorder="0" applyAlignment="0" applyProtection="0">
      <alignment vertical="top"/>
      <protection locked="0"/>
    </xf>
    <xf numFmtId="182" fontId="123" fillId="0" borderId="0" applyNumberFormat="0" applyFill="0" applyBorder="0" applyAlignment="0" applyProtection="0">
      <alignment vertical="top"/>
      <protection locked="0"/>
    </xf>
    <xf numFmtId="182" fontId="101" fillId="0" borderId="0" applyNumberFormat="0" applyFill="0" applyBorder="0" applyAlignment="0" applyProtection="0">
      <alignment vertical="top"/>
      <protection locked="0"/>
    </xf>
    <xf numFmtId="182" fontId="101" fillId="0" borderId="0" applyNumberFormat="0" applyFill="0" applyBorder="0" applyAlignment="0" applyProtection="0">
      <alignment vertical="top"/>
      <protection locked="0"/>
    </xf>
    <xf numFmtId="182" fontId="101" fillId="0" borderId="0" applyNumberFormat="0" applyFill="0" applyBorder="0" applyAlignment="0" applyProtection="0">
      <alignment vertical="top"/>
      <protection locked="0"/>
    </xf>
    <xf numFmtId="182" fontId="121" fillId="20" borderId="51" applyNumberFormat="0" applyAlignment="0" applyProtection="0">
      <alignment vertical="center"/>
    </xf>
    <xf numFmtId="0" fontId="101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/>
    <xf numFmtId="0" fontId="101" fillId="0" borderId="0" applyNumberFormat="0" applyFill="0" applyBorder="0" applyAlignment="0" applyProtection="0">
      <alignment vertical="top"/>
      <protection locked="0"/>
    </xf>
    <xf numFmtId="182" fontId="101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0" fontId="134" fillId="0" borderId="0" applyNumberFormat="0" applyFill="0" applyBorder="0" applyAlignment="0" applyProtection="0">
      <alignment vertical="top"/>
      <protection locked="0"/>
    </xf>
    <xf numFmtId="182" fontId="58" fillId="30" borderId="55" applyNumberFormat="0" applyFont="0" applyAlignment="0" applyProtection="0">
      <alignment vertical="center"/>
    </xf>
    <xf numFmtId="182" fontId="134" fillId="0" borderId="0" applyNumberFormat="0" applyFill="0" applyBorder="0" applyAlignment="0" applyProtection="0">
      <alignment vertical="top"/>
      <protection locked="0"/>
    </xf>
    <xf numFmtId="182" fontId="101" fillId="0" borderId="0" applyNumberFormat="0" applyFill="0" applyBorder="0" applyAlignment="0" applyProtection="0">
      <alignment vertical="top"/>
      <protection locked="0"/>
    </xf>
    <xf numFmtId="182" fontId="101" fillId="0" borderId="0" applyNumberFormat="0" applyFill="0" applyBorder="0" applyAlignment="0" applyProtection="0">
      <alignment vertical="top"/>
      <protection locked="0"/>
    </xf>
    <xf numFmtId="182" fontId="101" fillId="0" borderId="0" applyNumberFormat="0" applyFill="0" applyBorder="0" applyAlignment="0" applyProtection="0">
      <alignment vertical="top"/>
      <protection locked="0"/>
    </xf>
    <xf numFmtId="182" fontId="101" fillId="0" borderId="0" applyNumberFormat="0" applyFill="0" applyBorder="0" applyAlignment="0" applyProtection="0">
      <alignment vertical="top"/>
      <protection locked="0"/>
    </xf>
    <xf numFmtId="0" fontId="101" fillId="0" borderId="0" applyNumberFormat="0" applyFill="0" applyBorder="0" applyAlignment="0" applyProtection="0">
      <alignment vertical="top"/>
      <protection locked="0"/>
    </xf>
    <xf numFmtId="182" fontId="101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182" fontId="101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182" fontId="101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0" fontId="101" fillId="0" borderId="0" applyNumberFormat="0" applyFill="0" applyBorder="0" applyAlignment="0" applyProtection="0">
      <alignment vertical="top"/>
      <protection locked="0"/>
    </xf>
    <xf numFmtId="0" fontId="101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182" fontId="101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182" fontId="14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135" fillId="30" borderId="55" applyNumberFormat="0" applyFont="0" applyAlignment="0" applyProtection="0">
      <alignment vertical="center"/>
    </xf>
    <xf numFmtId="182" fontId="14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101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182" fontId="101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0" fontId="101" fillId="0" borderId="0" applyNumberFormat="0" applyFill="0" applyBorder="0" applyAlignment="0" applyProtection="0">
      <alignment vertical="top"/>
      <protection locked="0"/>
    </xf>
    <xf numFmtId="0" fontId="101" fillId="0" borderId="0" applyNumberFormat="0" applyFill="0" applyBorder="0" applyAlignment="0" applyProtection="0">
      <alignment vertical="top"/>
      <protection locked="0"/>
    </xf>
    <xf numFmtId="182" fontId="101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182" fontId="101" fillId="0" borderId="0" applyNumberFormat="0" applyFill="0" applyBorder="0" applyAlignment="0" applyProtection="0">
      <alignment vertical="top"/>
      <protection locked="0"/>
    </xf>
    <xf numFmtId="179" fontId="135" fillId="30" borderId="55" applyNumberFormat="0" applyFont="0" applyAlignment="0" applyProtection="0">
      <alignment vertical="center"/>
    </xf>
    <xf numFmtId="0" fontId="101" fillId="0" borderId="0" applyNumberFormat="0" applyFill="0" applyBorder="0" applyAlignment="0" applyProtection="0">
      <alignment vertical="top"/>
      <protection locked="0"/>
    </xf>
    <xf numFmtId="182" fontId="101" fillId="0" borderId="0" applyNumberFormat="0" applyFill="0" applyBorder="0" applyAlignment="0" applyProtection="0">
      <alignment vertical="top"/>
      <protection locked="0"/>
    </xf>
    <xf numFmtId="182" fontId="101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01" fillId="0" borderId="0" applyNumberFormat="0" applyFill="0" applyBorder="0" applyAlignment="0" applyProtection="0">
      <alignment vertical="top"/>
      <protection locked="0"/>
    </xf>
    <xf numFmtId="182" fontId="101" fillId="0" borderId="0" applyNumberFormat="0" applyFill="0" applyBorder="0" applyAlignment="0" applyProtection="0">
      <alignment vertical="top"/>
      <protection locked="0"/>
    </xf>
    <xf numFmtId="182" fontId="101" fillId="0" borderId="0" applyNumberFormat="0" applyFill="0" applyBorder="0" applyAlignment="0" applyProtection="0">
      <alignment vertical="top"/>
      <protection locked="0"/>
    </xf>
    <xf numFmtId="0" fontId="101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01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182" fontId="101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01" fillId="0" borderId="0" applyNumberFormat="0" applyFill="0" applyBorder="0" applyAlignment="0" applyProtection="0">
      <alignment vertical="top"/>
      <protection locked="0"/>
    </xf>
    <xf numFmtId="182" fontId="101" fillId="0" borderId="0" applyNumberFormat="0" applyFill="0" applyBorder="0" applyAlignment="0" applyProtection="0">
      <alignment vertical="top"/>
      <protection locked="0"/>
    </xf>
    <xf numFmtId="182" fontId="101" fillId="0" borderId="0" applyNumberFormat="0" applyFill="0" applyBorder="0" applyAlignment="0" applyProtection="0">
      <alignment vertical="top"/>
      <protection locked="0"/>
    </xf>
    <xf numFmtId="182" fontId="101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0" fontId="101" fillId="0" borderId="0" applyNumberFormat="0" applyFill="0" applyBorder="0" applyAlignment="0" applyProtection="0">
      <alignment vertical="top"/>
      <protection locked="0"/>
    </xf>
    <xf numFmtId="182" fontId="101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0" fontId="127" fillId="30" borderId="1" applyNumberFormat="0" applyBorder="0" applyAlignment="0" applyProtection="0"/>
    <xf numFmtId="10" fontId="19" fillId="30" borderId="1" applyNumberFormat="0" applyBorder="0" applyAlignment="0" applyProtection="0"/>
    <xf numFmtId="0" fontId="128" fillId="20" borderId="51" applyNumberFormat="0" applyAlignment="0" applyProtection="0"/>
    <xf numFmtId="0" fontId="0" fillId="0" borderId="0" applyNumberFormat="0" applyFont="0" applyFill="0" applyBorder="0" applyAlignment="0" applyProtection="0"/>
    <xf numFmtId="0" fontId="128" fillId="20" borderId="51" applyNumberFormat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0" fillId="0" borderId="0"/>
    <xf numFmtId="182" fontId="121" fillId="20" borderId="51" applyNumberFormat="0" applyAlignment="0" applyProtection="0">
      <alignment vertical="center"/>
    </xf>
    <xf numFmtId="182" fontId="121" fillId="20" borderId="51" applyNumberFormat="0" applyAlignment="0" applyProtection="0">
      <alignment vertical="center"/>
    </xf>
    <xf numFmtId="182" fontId="121" fillId="20" borderId="51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21" fillId="20" borderId="51" applyNumberFormat="0" applyAlignment="0" applyProtection="0">
      <alignment vertical="center"/>
    </xf>
    <xf numFmtId="182" fontId="121" fillId="20" borderId="51" applyNumberFormat="0" applyAlignment="0" applyProtection="0">
      <alignment vertical="center"/>
    </xf>
    <xf numFmtId="182" fontId="121" fillId="20" borderId="51" applyNumberFormat="0" applyAlignment="0" applyProtection="0">
      <alignment vertical="center"/>
    </xf>
    <xf numFmtId="0" fontId="121" fillId="20" borderId="51" applyNumberFormat="0" applyAlignment="0" applyProtection="0">
      <alignment vertical="center"/>
    </xf>
    <xf numFmtId="0" fontId="121" fillId="20" borderId="51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121" fillId="20" borderId="51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21" fillId="20" borderId="51" applyNumberFormat="0" applyAlignment="0" applyProtection="0">
      <alignment vertical="center"/>
    </xf>
    <xf numFmtId="0" fontId="121" fillId="20" borderId="51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21" fillId="20" borderId="51" applyNumberFormat="0" applyAlignment="0" applyProtection="0">
      <alignment vertical="center"/>
    </xf>
    <xf numFmtId="182" fontId="121" fillId="20" borderId="51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0" fillId="0" borderId="0"/>
    <xf numFmtId="182" fontId="121" fillId="20" borderId="51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21" fillId="20" borderId="51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0" fillId="0" borderId="0"/>
    <xf numFmtId="182" fontId="121" fillId="20" borderId="51" applyNumberFormat="0" applyAlignment="0" applyProtection="0">
      <alignment vertical="center"/>
    </xf>
    <xf numFmtId="0" fontId="121" fillId="20" borderId="51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21" fillId="20" borderId="51" applyNumberFormat="0" applyAlignment="0" applyProtection="0">
      <alignment vertical="center"/>
    </xf>
    <xf numFmtId="0" fontId="121" fillId="20" borderId="51" applyNumberFormat="0" applyAlignment="0" applyProtection="0">
      <alignment vertical="center"/>
    </xf>
    <xf numFmtId="182" fontId="121" fillId="20" borderId="51" applyNumberFormat="0" applyAlignment="0" applyProtection="0">
      <alignment vertical="center"/>
    </xf>
    <xf numFmtId="0" fontId="0" fillId="0" borderId="0"/>
    <xf numFmtId="0" fontId="165" fillId="0" borderId="0" applyFill="0" applyBorder="0" applyProtection="0">
      <alignment horizontal="right" vertical="top"/>
    </xf>
    <xf numFmtId="0" fontId="150" fillId="6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121" fillId="20" borderId="51" applyNumberFormat="0" applyAlignment="0" applyProtection="0">
      <alignment vertical="center"/>
    </xf>
    <xf numFmtId="0" fontId="121" fillId="20" borderId="51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21" fillId="20" borderId="51" applyNumberFormat="0" applyAlignment="0" applyProtection="0">
      <alignment vertical="center"/>
    </xf>
    <xf numFmtId="0" fontId="121" fillId="20" borderId="51" applyNumberFormat="0" applyAlignment="0" applyProtection="0">
      <alignment vertical="center"/>
    </xf>
    <xf numFmtId="182" fontId="121" fillId="20" borderId="51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31" fillId="20" borderId="51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128" fillId="20" borderId="51" applyNumberFormat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2" fillId="0" borderId="49" applyNumberFormat="0" applyFill="0" applyAlignment="0" applyProtection="0">
      <alignment vertical="center"/>
    </xf>
    <xf numFmtId="182" fontId="92" fillId="0" borderId="49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27" fillId="0" borderId="0">
      <alignment vertical="center"/>
    </xf>
    <xf numFmtId="0" fontId="92" fillId="0" borderId="49" applyNumberFormat="0" applyFill="0" applyAlignment="0" applyProtection="0">
      <alignment vertical="center"/>
    </xf>
    <xf numFmtId="0" fontId="92" fillId="0" borderId="49" applyNumberFormat="0" applyFill="0" applyAlignment="0" applyProtection="0">
      <alignment vertical="center"/>
    </xf>
    <xf numFmtId="0" fontId="127" fillId="0" borderId="0">
      <alignment vertical="center"/>
    </xf>
    <xf numFmtId="182" fontId="92" fillId="0" borderId="49" applyNumberFormat="0" applyFill="0" applyAlignment="0" applyProtection="0">
      <alignment vertical="center"/>
    </xf>
    <xf numFmtId="182" fontId="92" fillId="0" borderId="49" applyNumberFormat="0" applyFill="0" applyAlignment="0" applyProtection="0">
      <alignment vertical="center"/>
    </xf>
    <xf numFmtId="0" fontId="92" fillId="0" borderId="49" applyNumberFormat="0" applyFill="0" applyAlignment="0" applyProtection="0">
      <alignment vertical="center"/>
    </xf>
    <xf numFmtId="0" fontId="92" fillId="0" borderId="49" applyNumberFormat="0" applyFill="0" applyAlignment="0" applyProtection="0">
      <alignment vertical="center"/>
    </xf>
    <xf numFmtId="179" fontId="15" fillId="0" borderId="0"/>
    <xf numFmtId="182" fontId="92" fillId="0" borderId="49" applyNumberFormat="0" applyFill="0" applyAlignment="0" applyProtection="0">
      <alignment vertical="center"/>
    </xf>
    <xf numFmtId="179" fontId="110" fillId="24" borderId="0" applyNumberFormat="0" applyBorder="0" applyAlignment="0" applyProtection="0">
      <alignment vertical="center"/>
    </xf>
    <xf numFmtId="0" fontId="92" fillId="0" borderId="49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92" fillId="0" borderId="49" applyNumberFormat="0" applyFill="0" applyAlignment="0" applyProtection="0">
      <alignment vertical="center"/>
    </xf>
    <xf numFmtId="182" fontId="92" fillId="0" borderId="49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2" fillId="0" borderId="49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92" fillId="0" borderId="49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2" fillId="0" borderId="49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07" fillId="25" borderId="56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27" fillId="0" borderId="0">
      <alignment vertical="center"/>
    </xf>
    <xf numFmtId="199" fontId="139" fillId="0" borderId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200" fontId="139" fillId="0" borderId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14" fillId="33" borderId="0" applyNumberFormat="0" applyBorder="0" applyAlignment="0" applyProtection="0">
      <alignment vertical="center"/>
    </xf>
    <xf numFmtId="182" fontId="114" fillId="3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114" fillId="33" borderId="0" applyNumberFormat="0" applyBorder="0" applyAlignment="0" applyProtection="0">
      <alignment vertical="center"/>
    </xf>
    <xf numFmtId="182" fontId="114" fillId="3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14" fillId="3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14" fillId="3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14" fillId="33" borderId="0" applyNumberFormat="0" applyBorder="0" applyAlignment="0" applyProtection="0">
      <alignment vertical="center"/>
    </xf>
    <xf numFmtId="0" fontId="114" fillId="33" borderId="0" applyNumberFormat="0" applyBorder="0" applyAlignment="0" applyProtection="0">
      <alignment vertical="center"/>
    </xf>
    <xf numFmtId="179" fontId="110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14" fillId="33" borderId="0" applyNumberFormat="0" applyBorder="0" applyAlignment="0" applyProtection="0">
      <alignment vertical="center"/>
    </xf>
    <xf numFmtId="182" fontId="114" fillId="3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14" fillId="33" borderId="0" applyNumberFormat="0" applyBorder="0" applyAlignment="0" applyProtection="0">
      <alignment vertical="center"/>
    </xf>
    <xf numFmtId="182" fontId="114" fillId="3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14" fillId="33" borderId="0" applyNumberFormat="0" applyBorder="0" applyAlignment="0" applyProtection="0">
      <alignment vertical="center"/>
    </xf>
    <xf numFmtId="182" fontId="114" fillId="33" borderId="0" applyNumberFormat="0" applyBorder="0" applyAlignment="0" applyProtection="0">
      <alignment vertical="center"/>
    </xf>
    <xf numFmtId="0" fontId="90" fillId="0" borderId="0"/>
    <xf numFmtId="0" fontId="0" fillId="0" borderId="0" applyNumberFormat="0" applyFont="0" applyFill="0" applyBorder="0" applyAlignment="0" applyProtection="0"/>
    <xf numFmtId="0" fontId="114" fillId="3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14" fillId="3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4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40" fillId="0" borderId="0"/>
    <xf numFmtId="0" fontId="0" fillId="0" borderId="0" applyNumberFormat="0" applyFont="0" applyFill="0" applyBorder="0" applyAlignment="0" applyProtection="0"/>
    <xf numFmtId="0" fontId="140" fillId="0" borderId="0"/>
    <xf numFmtId="0" fontId="0" fillId="0" borderId="0" applyNumberFormat="0" applyFont="0" applyFill="0" applyBorder="0" applyAlignment="0" applyProtection="0"/>
    <xf numFmtId="182" fontId="14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3" fillId="0" borderId="0"/>
    <xf numFmtId="0" fontId="0" fillId="0" borderId="0" applyNumberFormat="0" applyFont="0" applyFill="0" applyBorder="0" applyAlignment="0" applyProtection="0"/>
    <xf numFmtId="179" fontId="105" fillId="17" borderId="0" applyNumberFormat="0" applyBorder="0" applyAlignment="0" applyProtection="0">
      <alignment vertical="center"/>
    </xf>
    <xf numFmtId="182" fontId="140" fillId="0" borderId="0"/>
    <xf numFmtId="182" fontId="140" fillId="0" borderId="0"/>
    <xf numFmtId="0" fontId="140" fillId="0" borderId="0"/>
    <xf numFmtId="0" fontId="0" fillId="0" borderId="0" applyNumberFormat="0" applyFont="0" applyFill="0" applyBorder="0" applyAlignment="0" applyProtection="0"/>
    <xf numFmtId="0" fontId="15" fillId="0" borderId="0"/>
    <xf numFmtId="182" fontId="0" fillId="0" borderId="0"/>
    <xf numFmtId="182" fontId="0" fillId="0" borderId="0"/>
    <xf numFmtId="182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3" fillId="0" borderId="0">
      <alignment vertical="center"/>
    </xf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13" fillId="25" borderId="51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0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>
      <alignment vertical="center"/>
    </xf>
    <xf numFmtId="0" fontId="63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0" fillId="0" borderId="0"/>
    <xf numFmtId="0" fontId="0" fillId="0" borderId="0" applyNumberFormat="0" applyFont="0" applyFill="0" applyBorder="0" applyAlignment="0" applyProtection="0"/>
    <xf numFmtId="0" fontId="0" fillId="0" borderId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5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10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3" fillId="0" borderId="0"/>
    <xf numFmtId="0" fontId="89" fillId="0" borderId="0" applyNumberFormat="0" applyFill="0" applyBorder="0" applyAlignment="0" applyProtection="0"/>
    <xf numFmtId="182" fontId="0" fillId="0" borderId="0"/>
    <xf numFmtId="0" fontId="0" fillId="0" borderId="0" applyNumberFormat="0" applyFont="0" applyFill="0" applyBorder="0" applyAlignment="0" applyProtection="0"/>
    <xf numFmtId="182" fontId="0" fillId="0" borderId="0"/>
    <xf numFmtId="0" fontId="0" fillId="0" borderId="0" applyNumberFormat="0" applyFont="0" applyFill="0" applyBorder="0" applyAlignment="0" applyProtection="0"/>
    <xf numFmtId="0" fontId="150" fillId="52" borderId="0" applyNumberFormat="0" applyBorder="0" applyAlignment="0" applyProtection="0">
      <alignment vertical="center"/>
    </xf>
    <xf numFmtId="0" fontId="0" fillId="0" borderId="0"/>
    <xf numFmtId="182" fontId="0" fillId="0" borderId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82" fontId="0" fillId="0" borderId="0">
      <alignment vertical="center"/>
    </xf>
    <xf numFmtId="182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82" fontId="0" fillId="0" borderId="0">
      <alignment vertical="center"/>
    </xf>
    <xf numFmtId="182" fontId="0" fillId="0" borderId="0"/>
    <xf numFmtId="0" fontId="0" fillId="0" borderId="0" applyNumberFormat="0" applyFont="0" applyFill="0" applyBorder="0" applyAlignment="0" applyProtection="0"/>
    <xf numFmtId="182" fontId="0" fillId="0" borderId="0"/>
    <xf numFmtId="182" fontId="0" fillId="0" borderId="0"/>
    <xf numFmtId="0" fontId="0" fillId="0" borderId="0"/>
    <xf numFmtId="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27" fillId="0" borderId="0">
      <alignment vertical="center"/>
    </xf>
    <xf numFmtId="182" fontId="127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0" fillId="0" borderId="0"/>
    <xf numFmtId="0" fontId="0" fillId="0" borderId="0" applyNumberFormat="0" applyFont="0" applyFill="0" applyBorder="0" applyAlignment="0" applyProtection="0"/>
    <xf numFmtId="182" fontId="0" fillId="0" borderId="0"/>
    <xf numFmtId="0" fontId="0" fillId="0" borderId="0" applyNumberFormat="0" applyFont="0" applyFill="0" applyBorder="0" applyAlignment="0" applyProtection="0"/>
    <xf numFmtId="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3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0" fillId="0" borderId="0"/>
    <xf numFmtId="0" fontId="0" fillId="0" borderId="0" applyNumberFormat="0" applyFont="0" applyFill="0" applyBorder="0" applyAlignment="0" applyProtection="0"/>
    <xf numFmtId="182" fontId="0" fillId="0" borderId="0"/>
    <xf numFmtId="0" fontId="0" fillId="0" borderId="0" applyNumberFormat="0" applyFont="0" applyFill="0" applyBorder="0" applyAlignment="0" applyProtection="0"/>
    <xf numFmtId="182" fontId="0" fillId="0" borderId="0"/>
    <xf numFmtId="182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3" fillId="0" borderId="0"/>
    <xf numFmtId="179" fontId="105" fillId="17" borderId="0" applyNumberFormat="0" applyBorder="0" applyAlignment="0" applyProtection="0">
      <alignment vertical="center"/>
    </xf>
    <xf numFmtId="0" fontId="3" fillId="0" borderId="0"/>
    <xf numFmtId="0" fontId="0" fillId="0" borderId="0" applyNumberFormat="0" applyFont="0" applyFill="0" applyBorder="0" applyAlignment="0" applyProtection="0"/>
    <xf numFmtId="0" fontId="3" fillId="0" borderId="0"/>
    <xf numFmtId="0" fontId="0" fillId="0" borderId="0" applyNumberFormat="0" applyFont="0" applyFill="0" applyBorder="0" applyAlignment="0" applyProtection="0"/>
    <xf numFmtId="179" fontId="105" fillId="17" borderId="0" applyNumberFormat="0" applyBorder="0" applyAlignment="0" applyProtection="0">
      <alignment vertical="center"/>
    </xf>
    <xf numFmtId="0" fontId="3" fillId="0" borderId="0"/>
    <xf numFmtId="0" fontId="0" fillId="0" borderId="0" applyNumberFormat="0" applyFont="0" applyFill="0" applyBorder="0" applyAlignment="0" applyProtection="0"/>
    <xf numFmtId="182" fontId="19" fillId="0" borderId="0"/>
    <xf numFmtId="0" fontId="19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0" fillId="0" borderId="0" applyNumberFormat="0" applyFont="0" applyFill="0" applyBorder="0" applyAlignment="0" applyProtection="0"/>
    <xf numFmtId="182" fontId="3" fillId="0" borderId="0"/>
    <xf numFmtId="0" fontId="0" fillId="0" borderId="0" applyNumberFormat="0" applyFont="0" applyFill="0" applyBorder="0" applyAlignment="0" applyProtection="0"/>
    <xf numFmtId="0" fontId="3" fillId="0" borderId="0"/>
    <xf numFmtId="0" fontId="0" fillId="0" borderId="0" applyNumberFormat="0" applyFont="0" applyFill="0" applyBorder="0" applyAlignment="0" applyProtection="0"/>
    <xf numFmtId="0" fontId="3" fillId="0" borderId="0"/>
    <xf numFmtId="0" fontId="0" fillId="0" borderId="0" applyNumberFormat="0" applyFont="0" applyFill="0" applyBorder="0" applyAlignment="0" applyProtection="0"/>
    <xf numFmtId="182" fontId="3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5" fillId="0" borderId="0"/>
    <xf numFmtId="182" fontId="127" fillId="0" borderId="0">
      <alignment vertical="center"/>
    </xf>
    <xf numFmtId="0" fontId="0" fillId="0" borderId="0" applyNumberFormat="0" applyFont="0" applyFill="0" applyBorder="0" applyAlignment="0" applyProtection="0"/>
    <xf numFmtId="0" fontId="15" fillId="0" borderId="0"/>
    <xf numFmtId="182" fontId="3" fillId="0" borderId="0"/>
    <xf numFmtId="0" fontId="0" fillId="0" borderId="0" applyNumberFormat="0" applyFont="0" applyFill="0" applyBorder="0" applyAlignment="0" applyProtection="0"/>
    <xf numFmtId="182" fontId="3" fillId="0" borderId="0"/>
    <xf numFmtId="0" fontId="0" fillId="0" borderId="0" applyNumberFormat="0" applyFont="0" applyFill="0" applyBorder="0" applyAlignment="0" applyProtection="0"/>
    <xf numFmtId="0" fontId="3" fillId="0" borderId="0"/>
    <xf numFmtId="0" fontId="0" fillId="0" borderId="0" applyNumberFormat="0" applyFont="0" applyFill="0" applyBorder="0" applyAlignment="0" applyProtection="0"/>
    <xf numFmtId="0" fontId="3" fillId="0" borderId="0"/>
    <xf numFmtId="0" fontId="0" fillId="0" borderId="0" applyNumberFormat="0" applyFont="0" applyFill="0" applyBorder="0" applyAlignment="0" applyProtection="0"/>
    <xf numFmtId="182" fontId="3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5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3" fillId="0" borderId="0"/>
    <xf numFmtId="0" fontId="89" fillId="0" borderId="0" applyNumberFormat="0" applyFill="0" applyBorder="0" applyAlignment="0" applyProtection="0"/>
    <xf numFmtId="0" fontId="3" fillId="0" borderId="0"/>
    <xf numFmtId="0" fontId="89" fillId="0" borderId="0" applyNumberFormat="0" applyFill="0" applyBorder="0" applyAlignment="0" applyProtection="0"/>
    <xf numFmtId="0" fontId="3" fillId="0" borderId="0"/>
    <xf numFmtId="0" fontId="3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3" fillId="0" borderId="0"/>
    <xf numFmtId="0" fontId="0" fillId="0" borderId="0" applyNumberFormat="0" applyFont="0" applyFill="0" applyBorder="0" applyAlignment="0" applyProtection="0"/>
    <xf numFmtId="0" fontId="3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3" fillId="0" borderId="0"/>
    <xf numFmtId="0" fontId="0" fillId="0" borderId="0" applyNumberFormat="0" applyFont="0" applyFill="0" applyBorder="0" applyAlignment="0" applyProtection="0"/>
    <xf numFmtId="0" fontId="3" fillId="0" borderId="0"/>
    <xf numFmtId="179" fontId="110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5" fillId="0" borderId="0"/>
    <xf numFmtId="0" fontId="0" fillId="0" borderId="0" applyNumberFormat="0" applyFont="0" applyFill="0" applyBorder="0" applyAlignment="0" applyProtection="0"/>
    <xf numFmtId="182" fontId="3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3" fillId="0" borderId="0">
      <alignment vertical="center"/>
    </xf>
    <xf numFmtId="0" fontId="0" fillId="0" borderId="0" applyNumberFormat="0" applyFont="0" applyFill="0" applyBorder="0" applyAlignment="0" applyProtection="0"/>
    <xf numFmtId="0" fontId="3" fillId="0" borderId="0"/>
    <xf numFmtId="0" fontId="3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3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89" fillId="0" borderId="0" applyNumberFormat="0" applyFill="0" applyBorder="0" applyAlignment="0" applyProtection="0"/>
    <xf numFmtId="0" fontId="3" fillId="0" borderId="0"/>
    <xf numFmtId="0" fontId="0" fillId="0" borderId="0" applyNumberFormat="0" applyFont="0" applyFill="0" applyBorder="0" applyAlignment="0" applyProtection="0"/>
    <xf numFmtId="182" fontId="3" fillId="0" borderId="0">
      <alignment vertical="center"/>
    </xf>
    <xf numFmtId="0" fontId="3" fillId="0" borderId="0"/>
    <xf numFmtId="0" fontId="3" fillId="0" borderId="0">
      <alignment vertical="center"/>
    </xf>
    <xf numFmtId="182" fontId="3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3" fillId="0" borderId="0">
      <alignment vertical="center"/>
    </xf>
    <xf numFmtId="0" fontId="0" fillId="0" borderId="0"/>
    <xf numFmtId="0" fontId="0" fillId="0" borderId="0" applyNumberFormat="0" applyFont="0" applyFill="0" applyBorder="0" applyAlignment="0" applyProtection="0"/>
    <xf numFmtId="0" fontId="3" fillId="0" borderId="0">
      <alignment vertical="center"/>
    </xf>
    <xf numFmtId="182" fontId="3" fillId="0" borderId="0">
      <alignment vertical="center"/>
    </xf>
    <xf numFmtId="0" fontId="15" fillId="0" borderId="0">
      <alignment vertical="center"/>
    </xf>
    <xf numFmtId="0" fontId="15" fillId="0" borderId="0"/>
    <xf numFmtId="0" fontId="0" fillId="0" borderId="0" applyNumberFormat="0" applyFont="0" applyFill="0" applyBorder="0" applyAlignment="0" applyProtection="0"/>
    <xf numFmtId="0" fontId="15" fillId="0" borderId="0"/>
    <xf numFmtId="0" fontId="139" fillId="0" borderId="0"/>
    <xf numFmtId="182" fontId="58" fillId="30" borderId="55" applyNumberFormat="0" applyFont="0" applyAlignment="0" applyProtection="0">
      <alignment vertical="center"/>
    </xf>
    <xf numFmtId="182" fontId="58" fillId="30" borderId="55" applyNumberFormat="0" applyFont="0" applyAlignment="0" applyProtection="0">
      <alignment vertical="center"/>
    </xf>
    <xf numFmtId="182" fontId="58" fillId="30" borderId="55" applyNumberFormat="0" applyFont="0" applyAlignment="0" applyProtection="0">
      <alignment vertical="center"/>
    </xf>
    <xf numFmtId="0" fontId="89" fillId="0" borderId="0">
      <alignment vertical="center"/>
    </xf>
    <xf numFmtId="182" fontId="58" fillId="30" borderId="55" applyNumberFormat="0" applyFont="0" applyAlignment="0" applyProtection="0">
      <alignment vertical="center"/>
    </xf>
    <xf numFmtId="182" fontId="58" fillId="30" borderId="55" applyNumberFormat="0" applyFont="0" applyAlignment="0" applyProtection="0">
      <alignment vertical="center"/>
    </xf>
    <xf numFmtId="182" fontId="58" fillId="30" borderId="55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58" fillId="30" borderId="55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58" fillId="30" borderId="55" applyNumberFormat="0" applyFont="0" applyAlignment="0" applyProtection="0">
      <alignment vertical="center"/>
    </xf>
    <xf numFmtId="0" fontId="58" fillId="30" borderId="55" applyNumberFormat="0" applyFont="0" applyAlignment="0" applyProtection="0">
      <alignment vertical="center"/>
    </xf>
    <xf numFmtId="179" fontId="131" fillId="20" borderId="51" applyNumberFormat="0" applyAlignment="0" applyProtection="0">
      <alignment vertical="center"/>
    </xf>
    <xf numFmtId="182" fontId="58" fillId="30" borderId="55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4" fontId="58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07" fillId="25" borderId="56" applyNumberFormat="0" applyAlignment="0" applyProtection="0">
      <alignment vertical="center"/>
    </xf>
    <xf numFmtId="182" fontId="107" fillId="25" borderId="56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07" fillId="25" borderId="56" applyNumberFormat="0" applyAlignment="0" applyProtection="0">
      <alignment vertical="center"/>
    </xf>
    <xf numFmtId="179" fontId="0" fillId="0" borderId="0"/>
    <xf numFmtId="0" fontId="107" fillId="25" borderId="56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07" fillId="25" borderId="56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07" fillId="25" borderId="56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07" fillId="25" borderId="56" applyNumberFormat="0" applyAlignment="0" applyProtection="0">
      <alignment vertical="center"/>
    </xf>
    <xf numFmtId="0" fontId="3" fillId="0" borderId="0"/>
    <xf numFmtId="0" fontId="0" fillId="0" borderId="0" applyNumberFormat="0" applyFont="0" applyFill="0" applyBorder="0" applyAlignment="0" applyProtection="0"/>
    <xf numFmtId="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82" fontId="107" fillId="25" borderId="56" applyNumberFormat="0" applyAlignment="0" applyProtection="0">
      <alignment vertical="center"/>
    </xf>
    <xf numFmtId="0" fontId="3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107" fillId="25" borderId="56" applyNumberFormat="0" applyAlignment="0" applyProtection="0">
      <alignment vertical="center"/>
    </xf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107" fillId="25" borderId="56" applyNumberFormat="0" applyAlignment="0" applyProtection="0">
      <alignment vertical="center"/>
    </xf>
    <xf numFmtId="0" fontId="0" fillId="0" borderId="0"/>
    <xf numFmtId="0" fontId="173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07" fillId="25" borderId="56" applyNumberFormat="0" applyAlignment="0" applyProtection="0">
      <alignment vertical="center"/>
    </xf>
    <xf numFmtId="179" fontId="0" fillId="30" borderId="55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07" fillId="25" borderId="56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07" fillId="25" borderId="56" applyNumberFormat="0" applyAlignment="0" applyProtection="0">
      <alignment vertical="center"/>
    </xf>
    <xf numFmtId="182" fontId="107" fillId="25" borderId="56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07" fillId="25" borderId="56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82" fontId="107" fillId="25" borderId="56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07" fillId="25" borderId="56" applyNumberFormat="0" applyAlignment="0" applyProtection="0">
      <alignment vertical="center"/>
    </xf>
    <xf numFmtId="0" fontId="107" fillId="25" borderId="56" applyNumberFormat="0" applyAlignment="0" applyProtection="0">
      <alignment vertical="center"/>
    </xf>
    <xf numFmtId="0" fontId="107" fillId="25" borderId="56" applyNumberFormat="0" applyAlignment="0" applyProtection="0">
      <alignment vertical="center"/>
    </xf>
    <xf numFmtId="182" fontId="107" fillId="25" borderId="56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26" fillId="25" borderId="56" applyNumberFormat="0" applyAlignment="0" applyProtection="0">
      <alignment vertical="center"/>
    </xf>
    <xf numFmtId="179" fontId="126" fillId="25" borderId="56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10" fontId="123" fillId="0" borderId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9" fontId="139" fillId="0" borderId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174" fillId="5" borderId="0">
      <alignment horizontal="left" vertical="center"/>
    </xf>
    <xf numFmtId="0" fontId="0" fillId="0" borderId="0" applyNumberFormat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70" fillId="59" borderId="70">
      <alignment horizont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3" fillId="0" borderId="0" applyNumberFormat="0" applyFill="0" applyBorder="0" applyAlignment="0" applyProtection="0">
      <alignment vertical="center"/>
    </xf>
    <xf numFmtId="182" fontId="9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9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93" fillId="0" borderId="0" applyNumberFormat="0" applyFill="0" applyBorder="0" applyAlignment="0" applyProtection="0">
      <alignment vertical="center"/>
    </xf>
    <xf numFmtId="182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9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9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08" fillId="0" borderId="57" applyNumberFormat="0" applyFill="0" applyAlignment="0" applyProtection="0">
      <alignment vertical="center"/>
    </xf>
    <xf numFmtId="182" fontId="108" fillId="0" borderId="5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108" fillId="0" borderId="57" applyNumberFormat="0" applyFill="0" applyAlignment="0" applyProtection="0">
      <alignment vertical="center"/>
    </xf>
    <xf numFmtId="0" fontId="108" fillId="0" borderId="5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08" fillId="0" borderId="57" applyNumberFormat="0" applyFill="0" applyAlignment="0" applyProtection="0">
      <alignment vertical="center"/>
    </xf>
    <xf numFmtId="182" fontId="108" fillId="0" borderId="57" applyNumberFormat="0" applyFill="0" applyAlignment="0" applyProtection="0">
      <alignment vertical="center"/>
    </xf>
    <xf numFmtId="182" fontId="108" fillId="0" borderId="5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108" fillId="0" borderId="57" applyNumberFormat="0" applyFill="0" applyAlignment="0" applyProtection="0">
      <alignment vertical="center"/>
    </xf>
    <xf numFmtId="0" fontId="108" fillId="0" borderId="57" applyNumberFormat="0" applyFill="0" applyAlignment="0" applyProtection="0">
      <alignment vertical="center"/>
    </xf>
    <xf numFmtId="182" fontId="108" fillId="0" borderId="5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08" fillId="0" borderId="5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108" fillId="0" borderId="5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08" fillId="0" borderId="57" applyNumberFormat="0" applyFill="0" applyAlignment="0" applyProtection="0">
      <alignment vertical="center"/>
    </xf>
    <xf numFmtId="182" fontId="108" fillId="0" borderId="5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16" fillId="0" borderId="5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1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1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1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1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1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82" fontId="11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3" fillId="0" borderId="0"/>
    <xf numFmtId="195" fontId="15" fillId="0" borderId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3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6" fontId="3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18" fillId="0" borderId="59" applyNumberFormat="0" applyFill="0" applyAlignment="0" applyProtection="0"/>
    <xf numFmtId="0" fontId="118" fillId="0" borderId="59" applyNumberFormat="0" applyFill="0" applyAlignment="0" applyProtection="0"/>
    <xf numFmtId="0" fontId="118" fillId="0" borderId="59" applyNumberFormat="0" applyFill="0" applyAlignment="0" applyProtection="0"/>
    <xf numFmtId="0" fontId="118" fillId="0" borderId="59" applyNumberFormat="0" applyFill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18" fillId="0" borderId="61" applyNumberFormat="0" applyFill="0" applyAlignment="0" applyProtection="0"/>
    <xf numFmtId="0" fontId="0" fillId="0" borderId="0" applyNumberFormat="0" applyFont="0" applyFill="0" applyBorder="0" applyAlignment="0" applyProtection="0"/>
    <xf numFmtId="0" fontId="118" fillId="0" borderId="61" applyNumberFormat="0" applyFill="0" applyAlignment="0" applyProtection="0"/>
    <xf numFmtId="0" fontId="0" fillId="0" borderId="0" applyNumberFormat="0" applyFont="0" applyFill="0" applyBorder="0" applyAlignment="0" applyProtection="0"/>
    <xf numFmtId="0" fontId="118" fillId="0" borderId="61" applyNumberFormat="0" applyFill="0" applyAlignment="0" applyProtection="0"/>
    <xf numFmtId="0" fontId="118" fillId="0" borderId="61" applyNumberFormat="0" applyFill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8" fillId="0" borderId="50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98" fillId="0" borderId="50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37" fillId="0" borderId="0" applyNumberFormat="0" applyFill="0" applyBorder="0" applyAlignment="0" applyProtection="0">
      <alignment vertical="center"/>
    </xf>
    <xf numFmtId="179" fontId="9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3" fillId="0" borderId="0" applyNumberFormat="0" applyFill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179" fontId="93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/>
    <xf numFmtId="0" fontId="154" fillId="0" borderId="0" applyProtection="0">
      <alignment horizontal="left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69" fillId="5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110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10" fillId="24" borderId="0" applyNumberFormat="0" applyBorder="0" applyAlignment="0" applyProtection="0">
      <alignment vertical="center"/>
    </xf>
    <xf numFmtId="179" fontId="110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110" fillId="24" borderId="0" applyNumberFormat="0" applyBorder="0" applyAlignment="0" applyProtection="0">
      <alignment vertical="center"/>
    </xf>
    <xf numFmtId="179" fontId="110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10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10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10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79" fontId="110" fillId="24" borderId="0" applyNumberFormat="0" applyBorder="0" applyAlignment="0" applyProtection="0">
      <alignment vertical="center"/>
    </xf>
    <xf numFmtId="179" fontId="110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3" fillId="0" borderId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80" fontId="0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76" fontId="0" fillId="0" borderId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82" fontId="3" fillId="0" borderId="0"/>
    <xf numFmtId="0" fontId="3" fillId="0" borderId="0"/>
    <xf numFmtId="0" fontId="89" fillId="0" borderId="0" applyNumberFormat="0" applyFill="0" applyBorder="0" applyAlignment="0" applyProtection="0"/>
    <xf numFmtId="179" fontId="15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100" fillId="0" borderId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100" fillId="0" borderId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100" fillId="0" borderId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82" fontId="0" fillId="0" borderId="0"/>
    <xf numFmtId="0" fontId="89" fillId="0" borderId="0" applyNumberFormat="0" applyFill="0" applyBorder="0" applyAlignment="0" applyProtection="0"/>
    <xf numFmtId="0" fontId="0" fillId="0" borderId="0"/>
    <xf numFmtId="0" fontId="89" fillId="0" borderId="0" applyNumberFormat="0" applyFill="0" applyBorder="0" applyAlignment="0" applyProtection="0"/>
    <xf numFmtId="0" fontId="0" fillId="0" borderId="0"/>
    <xf numFmtId="0" fontId="89" fillId="0" borderId="0" applyNumberFormat="0" applyFill="0" applyBorder="0" applyAlignment="0" applyProtection="0"/>
    <xf numFmtId="179" fontId="105" fillId="17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82" fontId="0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>
      <alignment vertical="center"/>
    </xf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/>
    <xf numFmtId="179" fontId="0" fillId="0" borderId="0">
      <alignment vertical="center"/>
    </xf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84" fontId="58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50" fillId="6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50" fillId="5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50" fillId="4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6" fontId="124" fillId="0" borderId="0"/>
    <xf numFmtId="0" fontId="0" fillId="0" borderId="0" applyNumberFormat="0" applyFont="0" applyFill="0" applyBorder="0" applyAlignment="0" applyProtection="0"/>
    <xf numFmtId="184" fontId="124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24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6" fontId="124" fillId="0" borderId="0"/>
    <xf numFmtId="0" fontId="0" fillId="0" borderId="0" applyNumberFormat="0" applyFont="0" applyFill="0" applyBorder="0" applyAlignment="0" applyProtection="0"/>
    <xf numFmtId="179" fontId="124" fillId="0" borderId="0"/>
    <xf numFmtId="0" fontId="0" fillId="0" borderId="0" applyNumberFormat="0" applyFont="0" applyFill="0" applyBorder="0" applyAlignment="0" applyProtection="0"/>
    <xf numFmtId="0" fontId="3" fillId="0" borderId="0" applyBorder="0">
      <alignment vertical="top"/>
    </xf>
    <xf numFmtId="176" fontId="3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6" fillId="3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16" fillId="0" borderId="5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58" fillId="0" borderId="0">
      <alignment vertical="center"/>
    </xf>
    <xf numFmtId="0" fontId="0" fillId="0" borderId="0" applyNumberFormat="0" applyFont="0" applyFill="0" applyBorder="0" applyAlignment="0" applyProtection="0"/>
    <xf numFmtId="0" fontId="58" fillId="0" borderId="0">
      <alignment vertical="center"/>
    </xf>
    <xf numFmtId="182" fontId="58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03" fillId="29" borderId="53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6" fillId="3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58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52" applyNumberFormat="0" applyFill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52" applyNumberFormat="0" applyFill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>
      <alignment vertical="center"/>
    </xf>
    <xf numFmtId="0" fontId="0" fillId="0" borderId="0" applyNumberFormat="0" applyFont="0" applyFill="0" applyBorder="0" applyAlignment="0" applyProtection="0"/>
    <xf numFmtId="0" fontId="89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182" fontId="101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182" fontId="0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05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05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6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6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6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6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58" fillId="0" borderId="0">
      <alignment vertical="center"/>
    </xf>
    <xf numFmtId="0" fontId="0" fillId="0" borderId="0" applyNumberFormat="0" applyFont="0" applyFill="0" applyBorder="0" applyAlignment="0" applyProtection="0"/>
    <xf numFmtId="0" fontId="58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/>
    <xf numFmtId="0" fontId="0" fillId="0" borderId="0"/>
    <xf numFmtId="0" fontId="0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05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41" fontId="115" fillId="0" borderId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01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5" fontId="127" fillId="0" borderId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41" fontId="115" fillId="0" borderId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0" fillId="0" borderId="0"/>
    <xf numFmtId="0" fontId="0" fillId="0" borderId="0" applyNumberFormat="0" applyFont="0" applyFill="0" applyBorder="0" applyAlignment="0" applyProtection="0"/>
    <xf numFmtId="182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 applyNumberFormat="0" applyFont="0" applyFill="0" applyBorder="0" applyAlignment="0" applyProtection="0"/>
    <xf numFmtId="182" fontId="0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>
      <alignment vertical="center"/>
    </xf>
    <xf numFmtId="182" fontId="0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5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5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16" fillId="0" borderId="5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31" fillId="20" borderId="51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/>
    <xf numFmtId="184" fontId="0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182" fontId="0" fillId="0" borderId="0">
      <alignment vertical="center"/>
    </xf>
    <xf numFmtId="0" fontId="89" fillId="0" borderId="0" applyNumberFormat="0" applyFill="0" applyBorder="0" applyAlignment="0" applyProtection="0"/>
    <xf numFmtId="0" fontId="0" fillId="0" borderId="0">
      <alignment vertical="center"/>
    </xf>
    <xf numFmtId="182" fontId="0" fillId="0" borderId="0">
      <alignment vertical="center"/>
    </xf>
    <xf numFmtId="0" fontId="89" fillId="0" borderId="0" applyNumberFormat="0" applyFill="0" applyBorder="0" applyAlignment="0" applyProtection="0"/>
    <xf numFmtId="182" fontId="0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21" fillId="20" borderId="51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0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01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01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01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182" fontId="0" fillId="0" borderId="0"/>
    <xf numFmtId="0" fontId="0" fillId="0" borderId="0" applyNumberFormat="0" applyFont="0" applyFill="0" applyBorder="0" applyAlignment="0" applyProtection="0"/>
    <xf numFmtId="0" fontId="0" fillId="0" borderId="0"/>
    <xf numFmtId="182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0" fillId="0" borderId="0"/>
    <xf numFmtId="0" fontId="0" fillId="0" borderId="0" applyNumberFormat="0" applyFont="0" applyFill="0" applyBorder="0" applyAlignment="0" applyProtection="0"/>
    <xf numFmtId="0" fontId="0" fillId="0" borderId="0"/>
    <xf numFmtId="182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0" fillId="0" borderId="0"/>
    <xf numFmtId="0" fontId="0" fillId="0" borderId="0" applyNumberFormat="0" applyFont="0" applyFill="0" applyBorder="0" applyAlignment="0" applyProtection="0"/>
    <xf numFmtId="182" fontId="0" fillId="0" borderId="0"/>
    <xf numFmtId="0" fontId="0" fillId="0" borderId="0" applyNumberFormat="0" applyFont="0" applyFill="0" applyBorder="0" applyAlignment="0" applyProtection="0"/>
    <xf numFmtId="182" fontId="0" fillId="0" borderId="0"/>
    <xf numFmtId="0" fontId="0" fillId="0" borderId="0" applyNumberFormat="0" applyFont="0" applyFill="0" applyBorder="0" applyAlignment="0" applyProtection="0"/>
    <xf numFmtId="182" fontId="0" fillId="0" borderId="0"/>
    <xf numFmtId="182" fontId="0" fillId="0" borderId="0"/>
    <xf numFmtId="182" fontId="0" fillId="0" borderId="0"/>
    <xf numFmtId="0" fontId="0" fillId="0" borderId="0" applyNumberFormat="0" applyFont="0" applyFill="0" applyBorder="0" applyAlignment="0" applyProtection="0"/>
    <xf numFmtId="0" fontId="0" fillId="0" borderId="0"/>
    <xf numFmtId="182" fontId="0" fillId="0" borderId="0"/>
    <xf numFmtId="0" fontId="0" fillId="0" borderId="0"/>
    <xf numFmtId="182" fontId="0" fillId="0" borderId="0"/>
    <xf numFmtId="0" fontId="0" fillId="0" borderId="0"/>
    <xf numFmtId="182" fontId="0" fillId="0" borderId="0"/>
    <xf numFmtId="0" fontId="0" fillId="0" borderId="0"/>
    <xf numFmtId="0" fontId="0" fillId="0" borderId="0" applyNumberFormat="0" applyFont="0" applyFill="0" applyBorder="0" applyAlignment="0" applyProtection="0"/>
    <xf numFmtId="179" fontId="105" fillId="17" borderId="0" applyNumberFormat="0" applyBorder="0" applyAlignment="0" applyProtection="0">
      <alignment vertical="center"/>
    </xf>
    <xf numFmtId="182" fontId="0" fillId="0" borderId="0"/>
    <xf numFmtId="0" fontId="0" fillId="0" borderId="0"/>
    <xf numFmtId="182" fontId="0" fillId="0" borderId="0"/>
    <xf numFmtId="182" fontId="0" fillId="0" borderId="0"/>
    <xf numFmtId="0" fontId="0" fillId="0" borderId="0"/>
    <xf numFmtId="0" fontId="0" fillId="0" borderId="0"/>
    <xf numFmtId="182" fontId="0" fillId="0" borderId="0"/>
    <xf numFmtId="182" fontId="0" fillId="0" borderId="0"/>
    <xf numFmtId="0" fontId="0" fillId="0" borderId="0"/>
    <xf numFmtId="0" fontId="0" fillId="0" borderId="0" applyNumberFormat="0" applyFont="0" applyFill="0" applyBorder="0" applyAlignment="0" applyProtection="0"/>
    <xf numFmtId="0" fontId="0" fillId="0" borderId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1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/>
    <xf numFmtId="0" fontId="0" fillId="0" borderId="0" applyNumberFormat="0" applyFont="0" applyFill="0" applyBorder="0" applyAlignment="0" applyProtection="0"/>
    <xf numFmtId="0" fontId="0" fillId="0" borderId="0"/>
    <xf numFmtId="0" fontId="0" fillId="0" borderId="0" applyNumberFormat="0" applyFont="0" applyFill="0" applyBorder="0" applyAlignment="0" applyProtection="0"/>
    <xf numFmtId="0" fontId="139" fillId="0" borderId="0"/>
    <xf numFmtId="0" fontId="0" fillId="0" borderId="0" applyNumberFormat="0" applyFont="0" applyFill="0" applyBorder="0" applyAlignment="0" applyProtection="0"/>
    <xf numFmtId="0" fontId="0" fillId="0" borderId="0"/>
    <xf numFmtId="183" fontId="0" fillId="0" borderId="0"/>
    <xf numFmtId="0" fontId="89" fillId="0" borderId="0">
      <alignment vertical="center"/>
    </xf>
    <xf numFmtId="176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/>
    <xf numFmtId="182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0" fillId="0" borderId="0"/>
    <xf numFmtId="0" fontId="0" fillId="0" borderId="0" applyNumberFormat="0" applyFont="0" applyFill="0" applyBorder="0" applyAlignment="0" applyProtection="0"/>
    <xf numFmtId="182" fontId="90" fillId="0" borderId="0"/>
    <xf numFmtId="0" fontId="0" fillId="0" borderId="0"/>
    <xf numFmtId="182" fontId="90" fillId="0" borderId="0"/>
    <xf numFmtId="182" fontId="0" fillId="0" borderId="0"/>
    <xf numFmtId="0" fontId="89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9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0" fillId="0" borderId="0"/>
    <xf numFmtId="0" fontId="0" fillId="0" borderId="0"/>
    <xf numFmtId="182" fontId="0" fillId="0" borderId="0"/>
    <xf numFmtId="0" fontId="0" fillId="0" borderId="0" applyNumberFormat="0" applyFont="0" applyFill="0" applyBorder="0" applyAlignment="0" applyProtection="0"/>
    <xf numFmtId="182" fontId="0" fillId="0" borderId="0"/>
    <xf numFmtId="0" fontId="0" fillId="0" borderId="0"/>
    <xf numFmtId="0" fontId="0" fillId="0" borderId="0"/>
    <xf numFmtId="182" fontId="0" fillId="0" borderId="0"/>
    <xf numFmtId="0" fontId="0" fillId="0" borderId="0" applyNumberFormat="0" applyFont="0" applyFill="0" applyBorder="0" applyAlignment="0" applyProtection="0"/>
    <xf numFmtId="182" fontId="0" fillId="0" borderId="0"/>
    <xf numFmtId="0" fontId="0" fillId="0" borderId="0" applyNumberFormat="0" applyFont="0" applyFill="0" applyBorder="0" applyAlignment="0" applyProtection="0"/>
    <xf numFmtId="0" fontId="0" fillId="0" borderId="0"/>
    <xf numFmtId="182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>
      <alignment vertical="center"/>
    </xf>
    <xf numFmtId="0" fontId="0" fillId="0" borderId="0" applyNumberFormat="0" applyFont="0" applyFill="0" applyBorder="0" applyAlignment="0" applyProtection="0"/>
    <xf numFmtId="0" fontId="89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>
      <alignment vertical="center"/>
    </xf>
    <xf numFmtId="0" fontId="0" fillId="0" borderId="0"/>
    <xf numFmtId="0" fontId="89" fillId="0" borderId="0">
      <alignment vertical="center"/>
    </xf>
    <xf numFmtId="0" fontId="0" fillId="0" borderId="0"/>
    <xf numFmtId="0" fontId="89" fillId="0" borderId="0" applyNumberFormat="0" applyFill="0" applyBorder="0" applyAlignment="0" applyProtection="0"/>
    <xf numFmtId="0" fontId="0" fillId="0" borderId="0"/>
    <xf numFmtId="0" fontId="0" fillId="0" borderId="0" applyNumberFormat="0" applyFont="0" applyFill="0" applyBorder="0" applyAlignment="0" applyProtection="0"/>
    <xf numFmtId="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/>
    <xf numFmtId="0" fontId="0" fillId="0" borderId="0" applyNumberFormat="0" applyFont="0" applyFill="0" applyBorder="0" applyAlignment="0" applyProtection="0"/>
    <xf numFmtId="0" fontId="0" fillId="0" borderId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0" fillId="0" borderId="0">
      <alignment vertical="center"/>
    </xf>
    <xf numFmtId="179" fontId="90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50" fillId="6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0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65" fillId="0" borderId="0" applyNumberFormat="0" applyFill="0" applyBorder="0" applyProtection="0">
      <alignment vertical="top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3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9" fillId="25" borderId="51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3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0" fillId="0" borderId="0">
      <alignment vertical="center"/>
    </xf>
    <xf numFmtId="182" fontId="0" fillId="0" borderId="0">
      <alignment vertical="center"/>
    </xf>
    <xf numFmtId="0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01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101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01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182" fontId="101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3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145" fillId="9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145" fillId="9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0" fontId="3" fillId="0" borderId="0"/>
    <xf numFmtId="0" fontId="3" fillId="0" borderId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01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9" fillId="25" borderId="51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>
      <alignment vertical="center"/>
    </xf>
    <xf numFmtId="0" fontId="89" fillId="0" borderId="0">
      <alignment vertical="center"/>
    </xf>
    <xf numFmtId="0" fontId="0" fillId="0" borderId="0"/>
    <xf numFmtId="0" fontId="124" fillId="0" borderId="0"/>
    <xf numFmtId="0" fontId="124" fillId="0" borderId="0"/>
    <xf numFmtId="0" fontId="0" fillId="0" borderId="0" applyNumberFormat="0" applyFont="0" applyFill="0" applyBorder="0" applyAlignment="0" applyProtection="0"/>
    <xf numFmtId="0" fontId="15" fillId="0" borderId="0"/>
    <xf numFmtId="176" fontId="15" fillId="0" borderId="0"/>
    <xf numFmtId="179" fontId="15" fillId="0" borderId="0"/>
    <xf numFmtId="0" fontId="125" fillId="0" borderId="0"/>
    <xf numFmtId="0" fontId="125" fillId="0" borderId="0"/>
    <xf numFmtId="0" fontId="0" fillId="0" borderId="0" applyNumberFormat="0" applyFont="0" applyFill="0" applyBorder="0" applyAlignment="0" applyProtection="0"/>
    <xf numFmtId="0" fontId="125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15" fillId="0" borderId="0"/>
    <xf numFmtId="0" fontId="0" fillId="0" borderId="0" applyNumberFormat="0" applyFont="0" applyFill="0" applyBorder="0" applyAlignment="0" applyProtection="0"/>
    <xf numFmtId="0" fontId="132" fillId="0" borderId="0" applyNumberFormat="0" applyFill="0" applyBorder="0" applyAlignment="0" applyProtection="0">
      <alignment vertical="top"/>
      <protection locked="0"/>
    </xf>
    <xf numFmtId="182" fontId="132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182" fontId="132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0" fontId="132" fillId="0" borderId="0" applyNumberFormat="0" applyFill="0" applyBorder="0" applyAlignment="0" applyProtection="0">
      <alignment vertical="top"/>
      <protection locked="0"/>
    </xf>
    <xf numFmtId="176" fontId="68" fillId="0" borderId="0" applyNumberFormat="0" applyFill="0" applyBorder="0" applyAlignment="0" applyProtection="0">
      <alignment vertical="top"/>
      <protection locked="0"/>
    </xf>
    <xf numFmtId="182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2" fontId="101" fillId="0" borderId="0" applyNumberFormat="0" applyFill="0" applyBorder="0" applyAlignment="0" applyProtection="0">
      <alignment vertical="top"/>
      <protection locked="0"/>
    </xf>
    <xf numFmtId="182" fontId="101" fillId="0" borderId="0" applyNumberFormat="0" applyFill="0" applyBorder="0" applyAlignment="0" applyProtection="0">
      <alignment vertical="top"/>
      <protection locked="0"/>
    </xf>
    <xf numFmtId="182" fontId="101" fillId="0" borderId="0" applyNumberFormat="0" applyFill="0" applyBorder="0" applyAlignment="0" applyProtection="0">
      <alignment vertical="top"/>
      <protection locked="0"/>
    </xf>
    <xf numFmtId="0" fontId="101" fillId="0" borderId="0" applyNumberFormat="0" applyFill="0" applyBorder="0" applyAlignment="0" applyProtection="0">
      <alignment vertical="top"/>
      <protection locked="0"/>
    </xf>
    <xf numFmtId="0" fontId="101" fillId="0" borderId="0" applyNumberFormat="0" applyFill="0" applyBorder="0" applyAlignment="0" applyProtection="0">
      <alignment vertical="top"/>
      <protection locked="0"/>
    </xf>
    <xf numFmtId="182" fontId="101" fillId="0" borderId="0" applyNumberFormat="0" applyFill="0" applyBorder="0" applyAlignment="0" applyProtection="0">
      <alignment vertical="top"/>
      <protection locked="0"/>
    </xf>
    <xf numFmtId="182" fontId="101" fillId="0" borderId="0" applyNumberFormat="0" applyFill="0" applyBorder="0" applyAlignment="0" applyProtection="0">
      <alignment vertical="top"/>
      <protection locked="0"/>
    </xf>
    <xf numFmtId="182" fontId="101" fillId="0" borderId="0" applyNumberFormat="0" applyFill="0" applyBorder="0" applyAlignment="0" applyProtection="0">
      <alignment vertical="top"/>
      <protection locked="0"/>
    </xf>
    <xf numFmtId="0" fontId="101" fillId="0" borderId="0" applyNumberFormat="0" applyFill="0" applyBorder="0" applyAlignment="0" applyProtection="0">
      <alignment vertical="top"/>
      <protection locked="0"/>
    </xf>
    <xf numFmtId="182" fontId="101" fillId="0" borderId="0" applyNumberFormat="0" applyFill="0" applyBorder="0" applyAlignment="0" applyProtection="0">
      <alignment vertical="top"/>
      <protection locked="0"/>
    </xf>
    <xf numFmtId="182" fontId="101" fillId="0" borderId="0" applyNumberFormat="0" applyFill="0" applyBorder="0" applyAlignment="0" applyProtection="0">
      <alignment vertical="top"/>
      <protection locked="0"/>
    </xf>
    <xf numFmtId="0" fontId="101" fillId="0" borderId="0" applyNumberFormat="0" applyFill="0" applyBorder="0" applyAlignment="0" applyProtection="0">
      <alignment vertical="top"/>
      <protection locked="0"/>
    </xf>
    <xf numFmtId="182" fontId="101" fillId="0" borderId="0" applyNumberFormat="0" applyFill="0" applyBorder="0" applyAlignment="0" applyProtection="0">
      <alignment vertical="top"/>
      <protection locked="0"/>
    </xf>
    <xf numFmtId="0" fontId="101" fillId="0" borderId="0" applyNumberFormat="0" applyFill="0" applyBorder="0" applyAlignment="0" applyProtection="0">
      <alignment vertical="top"/>
      <protection locked="0"/>
    </xf>
    <xf numFmtId="182" fontId="101" fillId="0" borderId="0" applyNumberFormat="0" applyFill="0" applyBorder="0" applyAlignment="0" applyProtection="0">
      <alignment vertical="top"/>
      <protection locked="0"/>
    </xf>
    <xf numFmtId="0" fontId="101" fillId="0" borderId="0" applyNumberFormat="0" applyFill="0" applyBorder="0" applyAlignment="0" applyProtection="0">
      <alignment vertical="top"/>
      <protection locked="0"/>
    </xf>
    <xf numFmtId="0" fontId="101" fillId="0" borderId="0" applyNumberFormat="0" applyFill="0" applyBorder="0" applyAlignment="0" applyProtection="0">
      <alignment vertical="top"/>
      <protection locked="0"/>
    </xf>
    <xf numFmtId="182" fontId="101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182" fontId="130" fillId="0" borderId="0" applyNumberFormat="0" applyFill="0" applyBorder="0" applyAlignment="0" applyProtection="0">
      <alignment vertical="top"/>
      <protection locked="0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05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76" fillId="6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05" fillId="17" borderId="0" applyNumberFormat="0" applyBorder="0" applyAlignment="0" applyProtection="0">
      <alignment vertical="center"/>
    </xf>
    <xf numFmtId="179" fontId="105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05" fillId="17" borderId="0" applyNumberFormat="0" applyBorder="0" applyAlignment="0" applyProtection="0">
      <alignment vertical="center"/>
    </xf>
    <xf numFmtId="179" fontId="105" fillId="17" borderId="0" applyNumberFormat="0" applyBorder="0" applyAlignment="0" applyProtection="0">
      <alignment vertical="center"/>
    </xf>
    <xf numFmtId="179" fontId="105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05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105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05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16" fillId="0" borderId="57" applyNumberFormat="0" applyFill="0" applyAlignment="0" applyProtection="0">
      <alignment vertical="center"/>
    </xf>
    <xf numFmtId="179" fontId="116" fillId="0" borderId="5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08" fillId="0" borderId="5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89" fillId="0" borderId="52" applyNumberFormat="0" applyFill="0" applyAlignment="0" applyProtection="0"/>
    <xf numFmtId="185" fontId="127" fillId="0" borderId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13" fillId="25" borderId="51" applyNumberFormat="0" applyAlignment="0" applyProtection="0">
      <alignment vertical="center"/>
    </xf>
    <xf numFmtId="179" fontId="113" fillId="25" borderId="51" applyNumberFormat="0" applyAlignment="0" applyProtection="0">
      <alignment vertical="center"/>
    </xf>
    <xf numFmtId="179" fontId="113" fillId="25" borderId="51" applyNumberFormat="0" applyAlignment="0" applyProtection="0">
      <alignment vertical="center"/>
    </xf>
    <xf numFmtId="179" fontId="99" fillId="25" borderId="51" applyNumberFormat="0" applyAlignment="0" applyProtection="0">
      <alignment vertical="center"/>
    </xf>
    <xf numFmtId="179" fontId="99" fillId="25" borderId="51" applyNumberFormat="0" applyAlignment="0" applyProtection="0">
      <alignment vertical="center"/>
    </xf>
    <xf numFmtId="179" fontId="99" fillId="25" borderId="51" applyNumberFormat="0" applyAlignment="0" applyProtection="0">
      <alignment vertical="center"/>
    </xf>
    <xf numFmtId="0" fontId="172" fillId="5" borderId="51" applyNumberFormat="0" applyAlignment="0" applyProtection="0">
      <alignment vertical="center"/>
    </xf>
    <xf numFmtId="179" fontId="99" fillId="25" borderId="51" applyNumberFormat="0" applyAlignment="0" applyProtection="0">
      <alignment vertical="center"/>
    </xf>
    <xf numFmtId="179" fontId="99" fillId="25" borderId="51" applyNumberFormat="0" applyAlignment="0" applyProtection="0">
      <alignment vertical="center"/>
    </xf>
    <xf numFmtId="179" fontId="99" fillId="25" borderId="51" applyNumberFormat="0" applyAlignment="0" applyProtection="0">
      <alignment vertical="center"/>
    </xf>
    <xf numFmtId="179" fontId="99" fillId="25" borderId="51" applyNumberFormat="0" applyAlignment="0" applyProtection="0">
      <alignment vertical="center"/>
    </xf>
    <xf numFmtId="179" fontId="99" fillId="25" borderId="51" applyNumberFormat="0" applyAlignment="0" applyProtection="0">
      <alignment vertical="center"/>
    </xf>
    <xf numFmtId="179" fontId="99" fillId="25" borderId="51" applyNumberFormat="0" applyAlignment="0" applyProtection="0">
      <alignment vertical="center"/>
    </xf>
    <xf numFmtId="179" fontId="99" fillId="25" borderId="51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03" fillId="29" borderId="53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5" fillId="0" borderId="0" applyNumberFormat="0" applyFill="0" applyBorder="0" applyAlignment="0" applyProtection="0">
      <alignment vertical="center"/>
    </xf>
    <xf numFmtId="0" fontId="177" fillId="0" borderId="0" applyNumberFormat="0" applyFill="0" applyBorder="0" applyAlignment="0" applyProtection="0">
      <alignment vertical="center"/>
    </xf>
    <xf numFmtId="179" fontId="95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78" fillId="0" borderId="0" applyNumberFormat="0" applyFill="0" applyBorder="0" applyAlignment="0" applyProtection="0">
      <alignment vertical="center"/>
    </xf>
    <xf numFmtId="179" fontId="119" fillId="0" borderId="0" applyNumberFormat="0" applyFill="0" applyBorder="0" applyAlignment="0" applyProtection="0">
      <alignment vertical="center"/>
    </xf>
    <xf numFmtId="179" fontId="179" fillId="0" borderId="0" applyNumberFormat="0" applyFill="0" applyBorder="0" applyAlignment="0" applyProtection="0">
      <alignment vertical="center"/>
    </xf>
    <xf numFmtId="0" fontId="163" fillId="0" borderId="0" applyNumberFormat="0" applyFill="0" applyBorder="0" applyAlignment="0" applyProtection="0">
      <alignment vertical="center"/>
    </xf>
    <xf numFmtId="0" fontId="16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2" fillId="0" borderId="49" applyNumberFormat="0" applyFill="0" applyAlignment="0" applyProtection="0">
      <alignment vertical="center"/>
    </xf>
    <xf numFmtId="0" fontId="175" fillId="0" borderId="71" applyNumberFormat="0" applyFill="0" applyAlignment="0" applyProtection="0">
      <alignment vertical="center"/>
    </xf>
    <xf numFmtId="179" fontId="92" fillId="0" borderId="49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6" fillId="37" borderId="0" applyNumberFormat="0" applyBorder="0" applyAlignment="0" applyProtection="0">
      <alignment vertical="center"/>
    </xf>
    <xf numFmtId="179" fontId="96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6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96" fillId="21" borderId="0" applyNumberFormat="0" applyBorder="0" applyAlignment="0" applyProtection="0">
      <alignment vertical="center"/>
    </xf>
    <xf numFmtId="0" fontId="160" fillId="0" borderId="68">
      <alignment vertical="top" wrapText="1"/>
    </xf>
    <xf numFmtId="0" fontId="160" fillId="0" borderId="68">
      <alignment vertical="top" wrapText="1"/>
    </xf>
    <xf numFmtId="0" fontId="160" fillId="0" borderId="68">
      <alignment vertical="top" wrapText="1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80" fillId="5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9" fontId="107" fillId="25" borderId="56" applyNumberFormat="0" applyAlignment="0" applyProtection="0">
      <alignment vertical="center"/>
    </xf>
    <xf numFmtId="179" fontId="107" fillId="25" borderId="56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121" fillId="20" borderId="51" applyNumberFormat="0" applyAlignment="0" applyProtection="0">
      <alignment vertical="center"/>
    </xf>
    <xf numFmtId="0" fontId="0" fillId="0" borderId="0" applyNumberFormat="0" applyFont="0" applyFill="0" applyBorder="0" applyAlignment="0" applyProtection="0"/>
    <xf numFmtId="179" fontId="121" fillId="20" borderId="51" applyNumberFormat="0" applyAlignment="0" applyProtection="0">
      <alignment vertical="center"/>
    </xf>
    <xf numFmtId="179" fontId="126" fillId="25" borderId="56" applyNumberFormat="0" applyAlignment="0" applyProtection="0">
      <alignment vertical="center"/>
    </xf>
    <xf numFmtId="179" fontId="126" fillId="25" borderId="56" applyNumberFormat="0" applyAlignment="0" applyProtection="0">
      <alignment vertical="center"/>
    </xf>
    <xf numFmtId="179" fontId="126" fillId="25" borderId="56" applyNumberFormat="0" applyAlignment="0" applyProtection="0">
      <alignment vertical="center"/>
    </xf>
    <xf numFmtId="179" fontId="126" fillId="25" borderId="56" applyNumberFormat="0" applyAlignment="0" applyProtection="0">
      <alignment vertical="center"/>
    </xf>
    <xf numFmtId="179" fontId="126" fillId="25" borderId="56" applyNumberFormat="0" applyAlignment="0" applyProtection="0">
      <alignment vertical="center"/>
    </xf>
    <xf numFmtId="179" fontId="126" fillId="25" borderId="56" applyNumberFormat="0" applyAlignment="0" applyProtection="0">
      <alignment vertical="center"/>
    </xf>
    <xf numFmtId="179" fontId="126" fillId="25" borderId="56" applyNumberFormat="0" applyAlignment="0" applyProtection="0">
      <alignment vertical="center"/>
    </xf>
    <xf numFmtId="179" fontId="126" fillId="25" borderId="56" applyNumberFormat="0" applyAlignment="0" applyProtection="0">
      <alignment vertical="center"/>
    </xf>
    <xf numFmtId="179" fontId="131" fillId="20" borderId="51" applyNumberFormat="0" applyAlignment="0" applyProtection="0">
      <alignment vertical="center"/>
    </xf>
    <xf numFmtId="0" fontId="142" fillId="33" borderId="51" applyNumberFormat="0" applyAlignment="0" applyProtection="0">
      <alignment vertical="center"/>
    </xf>
    <xf numFmtId="179" fontId="131" fillId="20" borderId="51" applyNumberFormat="0" applyAlignment="0" applyProtection="0">
      <alignment vertical="center"/>
    </xf>
    <xf numFmtId="179" fontId="131" fillId="20" borderId="51" applyNumberFormat="0" applyAlignment="0" applyProtection="0">
      <alignment vertical="center"/>
    </xf>
    <xf numFmtId="179" fontId="131" fillId="20" borderId="51" applyNumberFormat="0" applyAlignment="0" applyProtection="0">
      <alignment vertical="center"/>
    </xf>
    <xf numFmtId="179" fontId="131" fillId="20" borderId="51" applyNumberFormat="0" applyAlignment="0" applyProtection="0">
      <alignment vertical="center"/>
    </xf>
    <xf numFmtId="179" fontId="131" fillId="20" borderId="51" applyNumberFormat="0" applyAlignment="0" applyProtection="0">
      <alignment vertical="center"/>
    </xf>
    <xf numFmtId="179" fontId="131" fillId="20" borderId="51" applyNumberFormat="0" applyAlignment="0" applyProtection="0">
      <alignment vertical="center"/>
    </xf>
    <xf numFmtId="179" fontId="131" fillId="20" borderId="51" applyNumberFormat="0" applyAlignment="0" applyProtection="0">
      <alignment vertical="center"/>
    </xf>
    <xf numFmtId="179" fontId="131" fillId="20" borderId="51" applyNumberFormat="0" applyAlignment="0" applyProtection="0">
      <alignment vertical="center"/>
    </xf>
    <xf numFmtId="179" fontId="131" fillId="20" borderId="51" applyNumberFormat="0" applyAlignment="0" applyProtection="0">
      <alignment vertical="center"/>
    </xf>
    <xf numFmtId="179" fontId="151" fillId="0" borderId="0" applyNumberFormat="0" applyFill="0" applyBorder="0" applyAlignment="0" applyProtection="0">
      <alignment vertical="center"/>
    </xf>
    <xf numFmtId="0" fontId="16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77" fontId="0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>
      <alignment vertical="center"/>
    </xf>
    <xf numFmtId="0" fontId="89" fillId="0" borderId="0">
      <alignment vertical="center"/>
    </xf>
    <xf numFmtId="0" fontId="89" fillId="0" borderId="0">
      <alignment vertical="center"/>
    </xf>
    <xf numFmtId="0" fontId="89" fillId="0" borderId="0">
      <alignment vertical="center"/>
    </xf>
    <xf numFmtId="0" fontId="89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182" fontId="90" fillId="0" borderId="0"/>
    <xf numFmtId="0" fontId="89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90" fillId="0" borderId="0"/>
    <xf numFmtId="0" fontId="89" fillId="0" borderId="0">
      <alignment vertical="center"/>
    </xf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0" fillId="0" borderId="0" applyNumberFormat="0" applyFont="0" applyFill="0" applyBorder="0" applyAlignment="0" applyProtection="0"/>
    <xf numFmtId="0" fontId="81" fillId="0" borderId="0" applyNumberFormat="0" applyFill="0" applyBorder="0" applyAlignment="0" applyProtection="0"/>
    <xf numFmtId="0" fontId="89" fillId="0" borderId="0">
      <alignment vertical="center"/>
    </xf>
    <xf numFmtId="0" fontId="89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>
      <alignment vertical="center"/>
    </xf>
    <xf numFmtId="0" fontId="89" fillId="0" borderId="0">
      <alignment vertical="center"/>
    </xf>
    <xf numFmtId="0" fontId="89" fillId="0" borderId="0">
      <alignment vertical="center"/>
    </xf>
    <xf numFmtId="0" fontId="89" fillId="0" borderId="0">
      <alignment vertical="center"/>
    </xf>
    <xf numFmtId="0" fontId="89" fillId="0" borderId="0">
      <alignment vertical="center"/>
    </xf>
    <xf numFmtId="0" fontId="89" fillId="0" borderId="0">
      <alignment vertical="center"/>
    </xf>
    <xf numFmtId="0" fontId="0" fillId="0" borderId="0" applyNumberFormat="0" applyFont="0" applyFill="0" applyBorder="0" applyAlignment="0" applyProtection="0"/>
    <xf numFmtId="0" fontId="89" fillId="0" borderId="0">
      <alignment vertical="center"/>
    </xf>
    <xf numFmtId="0" fontId="89" fillId="0" borderId="0">
      <alignment vertical="center"/>
    </xf>
    <xf numFmtId="0" fontId="89" fillId="0" borderId="0">
      <alignment vertical="center"/>
    </xf>
    <xf numFmtId="0" fontId="89" fillId="0" borderId="0">
      <alignment vertical="center"/>
    </xf>
    <xf numFmtId="0" fontId="0" fillId="0" borderId="0" applyNumberFormat="0" applyFont="0" applyFill="0" applyBorder="0" applyAlignment="0" applyProtection="0"/>
    <xf numFmtId="0" fontId="89" fillId="0" borderId="0">
      <alignment vertical="center"/>
    </xf>
    <xf numFmtId="0" fontId="89" fillId="0" borderId="0">
      <alignment vertical="center"/>
    </xf>
    <xf numFmtId="0" fontId="89" fillId="0" borderId="0">
      <alignment vertical="center"/>
    </xf>
    <xf numFmtId="0" fontId="89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89" fillId="0" borderId="0">
      <alignment vertical="center"/>
    </xf>
    <xf numFmtId="0" fontId="0" fillId="0" borderId="0" applyNumberFormat="0" applyFont="0" applyFill="0" applyBorder="0" applyAlignment="0" applyProtection="0"/>
    <xf numFmtId="0" fontId="89" fillId="0" borderId="0">
      <alignment vertical="center"/>
    </xf>
    <xf numFmtId="0" fontId="89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50" fillId="52" borderId="0" applyNumberFormat="0" applyBorder="0" applyAlignment="0" applyProtection="0">
      <alignment vertical="center"/>
    </xf>
    <xf numFmtId="0" fontId="150" fillId="60" borderId="0" applyNumberFormat="0" applyBorder="0" applyAlignment="0" applyProtection="0">
      <alignment vertical="center"/>
    </xf>
    <xf numFmtId="0" fontId="150" fillId="4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41" fontId="115" fillId="0" borderId="0" applyFont="0" applyFill="0" applyBorder="0" applyAlignment="0" applyProtection="0"/>
    <xf numFmtId="41" fontId="115" fillId="0" borderId="0" applyFont="0" applyFill="0" applyBorder="0" applyAlignment="0" applyProtection="0"/>
    <xf numFmtId="41" fontId="115" fillId="0" borderId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</cellStyleXfs>
  <cellXfs count="1166">
    <xf numFmtId="0" fontId="0" fillId="0" borderId="0" xfId="0"/>
    <xf numFmtId="177" fontId="1" fillId="2" borderId="0" xfId="10095" applyNumberFormat="1" applyFont="1" applyFill="1"/>
    <xf numFmtId="177" fontId="2" fillId="0" borderId="0" xfId="8310" applyNumberFormat="1" applyFont="1">
      <alignment vertical="center"/>
    </xf>
    <xf numFmtId="177" fontId="3" fillId="0" borderId="0" xfId="1164" applyNumberFormat="1">
      <alignment vertical="center"/>
    </xf>
    <xf numFmtId="177" fontId="2" fillId="0" borderId="0" xfId="8310" applyNumberFormat="1" applyFont="1" applyFill="1" applyAlignment="1"/>
    <xf numFmtId="177" fontId="2" fillId="0" borderId="0" xfId="8310" applyNumberFormat="1" applyFont="1" applyAlignment="1"/>
    <xf numFmtId="177" fontId="2" fillId="2" borderId="0" xfId="8310" applyNumberFormat="1" applyFont="1" applyFill="1" applyAlignment="1"/>
    <xf numFmtId="177" fontId="4" fillId="0" borderId="0" xfId="10095" applyNumberFormat="1" applyFont="1"/>
    <xf numFmtId="177" fontId="1" fillId="0" borderId="0" xfId="10095" applyNumberFormat="1" applyFont="1" applyAlignment="1">
      <alignment horizontal="center"/>
    </xf>
    <xf numFmtId="177" fontId="1" fillId="0" borderId="0" xfId="10095" applyNumberFormat="1" applyFont="1"/>
    <xf numFmtId="177" fontId="5" fillId="0" borderId="0" xfId="10901" applyNumberFormat="1" applyFont="1" applyBorder="1" applyAlignment="1">
      <alignment horizontal="center" vertical="center"/>
    </xf>
    <xf numFmtId="177" fontId="4" fillId="0" borderId="0" xfId="10095" applyNumberFormat="1" applyFont="1" applyAlignment="1">
      <alignment vertical="center"/>
    </xf>
    <xf numFmtId="177" fontId="6" fillId="0" borderId="0" xfId="10901" applyNumberFormat="1" applyFont="1" applyBorder="1" applyAlignment="1">
      <alignment horizontal="left" vertical="center"/>
    </xf>
    <xf numFmtId="202" fontId="7" fillId="0" borderId="0" xfId="10095" applyNumberFormat="1" applyFont="1" applyFill="1" applyBorder="1" applyAlignment="1">
      <alignment horizontal="center"/>
    </xf>
    <xf numFmtId="177" fontId="7" fillId="0" borderId="0" xfId="10901" applyNumberFormat="1" applyFont="1" applyBorder="1" applyAlignment="1">
      <alignment horizontal="left" vertical="center" wrapText="1"/>
    </xf>
    <xf numFmtId="177" fontId="7" fillId="0" borderId="0" xfId="10901" applyNumberFormat="1" applyFont="1" applyBorder="1" applyAlignment="1">
      <alignment horizontal="left" vertical="center"/>
    </xf>
    <xf numFmtId="177" fontId="8" fillId="3" borderId="0" xfId="4286" applyNumberFormat="1" applyFont="1" applyFill="1" applyBorder="1" applyAlignment="1">
      <alignment horizontal="left" vertical="center" shrinkToFit="1"/>
    </xf>
    <xf numFmtId="177" fontId="9" fillId="4" borderId="0" xfId="10901" applyNumberFormat="1" applyFont="1" applyFill="1" applyBorder="1" applyAlignment="1">
      <alignment horizontal="center" vertical="center" wrapText="1"/>
    </xf>
    <xf numFmtId="49" fontId="9" fillId="4" borderId="0" xfId="4286" applyNumberFormat="1" applyFont="1" applyFill="1" applyBorder="1" applyAlignment="1">
      <alignment horizontal="center" vertical="center" shrinkToFit="1"/>
    </xf>
    <xf numFmtId="177" fontId="9" fillId="4" borderId="0" xfId="4286" applyNumberFormat="1" applyFont="1" applyFill="1" applyBorder="1" applyAlignment="1">
      <alignment horizontal="center" vertical="center"/>
    </xf>
    <xf numFmtId="49" fontId="9" fillId="3" borderId="0" xfId="4286" applyNumberFormat="1" applyFont="1" applyFill="1" applyBorder="1" applyAlignment="1">
      <alignment horizontal="center" vertical="center" shrinkToFit="1"/>
    </xf>
    <xf numFmtId="177" fontId="9" fillId="3" borderId="0" xfId="4286" applyNumberFormat="1" applyFont="1" applyFill="1" applyBorder="1" applyAlignment="1">
      <alignment horizontal="center" vertical="center" shrinkToFit="1"/>
    </xf>
    <xf numFmtId="177" fontId="9" fillId="3" borderId="0" xfId="10095" applyNumberFormat="1" applyFont="1" applyFill="1" applyBorder="1" applyAlignment="1">
      <alignment horizontal="center" vertical="center"/>
    </xf>
    <xf numFmtId="177" fontId="0" fillId="2" borderId="0" xfId="10095" applyNumberFormat="1" applyFont="1" applyFill="1"/>
    <xf numFmtId="177" fontId="8" fillId="0" borderId="0" xfId="10095" applyNumberFormat="1" applyFont="1" applyBorder="1" applyAlignment="1">
      <alignment vertical="center"/>
    </xf>
    <xf numFmtId="177" fontId="9" fillId="0" borderId="1" xfId="14318" applyNumberFormat="1" applyFont="1" applyFill="1" applyBorder="1" applyAlignment="1">
      <alignment horizontal="center" vertical="center"/>
    </xf>
    <xf numFmtId="177" fontId="9" fillId="0" borderId="2" xfId="14318" applyNumberFormat="1" applyFont="1" applyFill="1" applyBorder="1" applyAlignment="1">
      <alignment horizontal="center" vertical="center"/>
    </xf>
    <xf numFmtId="177" fontId="9" fillId="0" borderId="3" xfId="14318" applyNumberFormat="1" applyFont="1" applyFill="1" applyBorder="1" applyAlignment="1">
      <alignment horizontal="center" vertical="center"/>
    </xf>
    <xf numFmtId="177" fontId="8" fillId="0" borderId="0" xfId="4286" applyNumberFormat="1" applyFont="1" applyFill="1" applyBorder="1" applyAlignment="1">
      <alignment horizontal="left" vertical="center" shrinkToFit="1"/>
    </xf>
    <xf numFmtId="182" fontId="10" fillId="2" borderId="1" xfId="1164" applyNumberFormat="1" applyFont="1" applyFill="1" applyBorder="1" applyAlignment="1">
      <alignment horizontal="center" vertical="center"/>
    </xf>
    <xf numFmtId="177" fontId="9" fillId="0" borderId="1" xfId="14318" applyNumberFormat="1" applyFont="1" applyFill="1" applyBorder="1" applyAlignment="1">
      <alignment horizontal="center" vertical="center" wrapText="1"/>
    </xf>
    <xf numFmtId="203" fontId="11" fillId="0" borderId="1" xfId="14318" applyNumberFormat="1" applyFont="1" applyFill="1" applyBorder="1" applyAlignment="1">
      <alignment horizontal="center" vertical="center" wrapText="1"/>
    </xf>
    <xf numFmtId="204" fontId="9" fillId="3" borderId="0" xfId="4286" applyNumberFormat="1" applyFont="1" applyFill="1" applyBorder="1" applyAlignment="1">
      <alignment horizontal="center" vertical="center" shrinkToFit="1"/>
    </xf>
    <xf numFmtId="177" fontId="9" fillId="0" borderId="4" xfId="14318" applyNumberFormat="1" applyFont="1" applyFill="1" applyBorder="1" applyAlignment="1">
      <alignment horizontal="center" vertical="center"/>
    </xf>
    <xf numFmtId="177" fontId="8" fillId="3" borderId="0" xfId="4286" applyNumberFormat="1" applyFont="1" applyFill="1" applyBorder="1" applyAlignment="1">
      <alignment vertical="center"/>
    </xf>
    <xf numFmtId="177" fontId="9" fillId="0" borderId="0" xfId="14318" applyNumberFormat="1" applyFont="1" applyFill="1" applyBorder="1" applyAlignment="1">
      <alignment horizontal="center" vertical="center" wrapText="1"/>
    </xf>
    <xf numFmtId="177" fontId="8" fillId="3" borderId="0" xfId="4286" applyNumberFormat="1" applyFont="1" applyFill="1" applyBorder="1" applyAlignment="1">
      <alignment horizontal="center" vertical="center"/>
    </xf>
    <xf numFmtId="203" fontId="11" fillId="3" borderId="5" xfId="14318" applyNumberFormat="1" applyFont="1" applyFill="1" applyBorder="1" applyAlignment="1">
      <alignment horizontal="center" vertical="center" wrapText="1"/>
    </xf>
    <xf numFmtId="177" fontId="8" fillId="5" borderId="0" xfId="4286" applyNumberFormat="1" applyFont="1" applyFill="1" applyBorder="1" applyAlignment="1">
      <alignment vertical="center"/>
    </xf>
    <xf numFmtId="177" fontId="9" fillId="0" borderId="3" xfId="14318" applyNumberFormat="1" applyFont="1" applyFill="1" applyBorder="1" applyAlignment="1">
      <alignment horizontal="center" vertical="center" wrapText="1"/>
    </xf>
    <xf numFmtId="177" fontId="9" fillId="0" borderId="4" xfId="14318" applyNumberFormat="1" applyFont="1" applyFill="1" applyBorder="1" applyAlignment="1">
      <alignment horizontal="center" vertical="center" wrapText="1"/>
    </xf>
    <xf numFmtId="182" fontId="12" fillId="0" borderId="6" xfId="1164" applyNumberFormat="1" applyFont="1" applyBorder="1" applyAlignment="1">
      <alignment horizontal="center" vertical="center" wrapText="1"/>
    </xf>
    <xf numFmtId="182" fontId="12" fillId="0" borderId="7" xfId="1164" applyNumberFormat="1" applyFont="1" applyBorder="1" applyAlignment="1">
      <alignment horizontal="center" vertical="center" wrapText="1"/>
    </xf>
    <xf numFmtId="177" fontId="9" fillId="0" borderId="8" xfId="14318" applyNumberFormat="1" applyFont="1" applyFill="1" applyBorder="1" applyAlignment="1">
      <alignment horizontal="center" vertical="center" wrapText="1"/>
    </xf>
    <xf numFmtId="203" fontId="11" fillId="0" borderId="9" xfId="14318" applyNumberFormat="1" applyFont="1" applyFill="1" applyBorder="1" applyAlignment="1">
      <alignment horizontal="center" vertical="center" wrapText="1"/>
    </xf>
    <xf numFmtId="177" fontId="9" fillId="0" borderId="0" xfId="14318" applyNumberFormat="1" applyFont="1" applyFill="1" applyAlignment="1">
      <alignment horizontal="center" vertical="center" wrapText="1"/>
    </xf>
    <xf numFmtId="177" fontId="13" fillId="3" borderId="0" xfId="10677" applyNumberFormat="1" applyFont="1" applyFill="1" applyBorder="1" applyAlignment="1">
      <alignment horizontal="left" vertical="center"/>
    </xf>
    <xf numFmtId="177" fontId="2" fillId="2" borderId="0" xfId="8310" applyNumberFormat="1" applyFont="1" applyFill="1" applyBorder="1" applyAlignment="1">
      <alignment horizontal="left" vertical="center"/>
    </xf>
    <xf numFmtId="0" fontId="3" fillId="0" borderId="0" xfId="1164" applyNumberFormat="1" applyFont="1">
      <alignment vertical="center"/>
    </xf>
    <xf numFmtId="177" fontId="8" fillId="3" borderId="0" xfId="4286" applyNumberFormat="1" applyFont="1" applyFill="1" applyBorder="1" applyAlignment="1">
      <alignment horizontal="left" vertical="center"/>
    </xf>
    <xf numFmtId="177" fontId="9" fillId="0" borderId="1" xfId="14318" applyNumberFormat="1" applyFont="1" applyBorder="1" applyAlignment="1">
      <alignment horizontal="center" vertical="center"/>
    </xf>
    <xf numFmtId="177" fontId="9" fillId="0" borderId="3" xfId="14318" applyNumberFormat="1" applyFont="1" applyBorder="1" applyAlignment="1">
      <alignment horizontal="center" vertical="center"/>
    </xf>
    <xf numFmtId="177" fontId="9" fillId="0" borderId="10" xfId="14318" applyNumberFormat="1" applyFont="1" applyFill="1" applyBorder="1" applyAlignment="1">
      <alignment horizontal="center" vertical="center"/>
    </xf>
    <xf numFmtId="177" fontId="8" fillId="0" borderId="0" xfId="10095" applyNumberFormat="1" applyFont="1"/>
    <xf numFmtId="177" fontId="9" fillId="0" borderId="8" xfId="14318" applyNumberFormat="1" applyFont="1" applyBorder="1" applyAlignment="1">
      <alignment horizontal="center" vertical="center"/>
    </xf>
    <xf numFmtId="203" fontId="9" fillId="0" borderId="9" xfId="14318" applyNumberFormat="1" applyFont="1" applyFill="1" applyBorder="1" applyAlignment="1">
      <alignment horizontal="center" vertical="center" wrapText="1"/>
    </xf>
    <xf numFmtId="203" fontId="9" fillId="0" borderId="1" xfId="14318" applyNumberFormat="1" applyFont="1" applyFill="1" applyBorder="1" applyAlignment="1">
      <alignment horizontal="center" vertical="center" wrapText="1"/>
    </xf>
    <xf numFmtId="177" fontId="9" fillId="0" borderId="0" xfId="14318" applyNumberFormat="1" applyFont="1" applyAlignment="1">
      <alignment horizontal="center" vertical="center"/>
    </xf>
    <xf numFmtId="203" fontId="9" fillId="0" borderId="1" xfId="14318" applyNumberFormat="1" applyFont="1" applyFill="1" applyBorder="1" applyAlignment="1">
      <alignment horizontal="center" vertical="center"/>
    </xf>
    <xf numFmtId="182" fontId="10" fillId="0" borderId="6" xfId="1164" applyNumberFormat="1" applyFont="1" applyFill="1" applyBorder="1" applyAlignment="1">
      <alignment horizontal="center" vertical="center" wrapText="1"/>
    </xf>
    <xf numFmtId="0" fontId="3" fillId="0" borderId="0" xfId="1164" applyNumberFormat="1">
      <alignment vertical="center"/>
    </xf>
    <xf numFmtId="182" fontId="10" fillId="0" borderId="7" xfId="1164" applyNumberFormat="1" applyFont="1" applyFill="1" applyBorder="1" applyAlignment="1">
      <alignment horizontal="center" vertical="center" wrapText="1"/>
    </xf>
    <xf numFmtId="177" fontId="8" fillId="2" borderId="0" xfId="4286" applyNumberFormat="1" applyFont="1" applyFill="1" applyBorder="1" applyAlignment="1">
      <alignment horizontal="left" vertical="center" shrinkToFit="1"/>
    </xf>
    <xf numFmtId="0" fontId="3" fillId="0" borderId="0" xfId="1164" applyNumberFormat="1" applyFont="1" applyAlignment="1">
      <alignment vertical="center" wrapText="1"/>
    </xf>
    <xf numFmtId="177" fontId="1" fillId="0" borderId="0" xfId="10095" applyNumberFormat="1" applyFont="1" applyBorder="1"/>
    <xf numFmtId="0" fontId="14" fillId="2" borderId="0" xfId="10060" applyFont="1" applyFill="1" applyBorder="1" applyAlignment="1" applyProtection="1">
      <alignment horizontal="left" vertical="center"/>
    </xf>
    <xf numFmtId="0" fontId="14" fillId="2" borderId="0" xfId="10060" applyFont="1" applyFill="1" applyBorder="1" applyAlignment="1" applyProtection="1">
      <alignment horizontal="left" vertical="center" wrapText="1"/>
    </xf>
    <xf numFmtId="0" fontId="14" fillId="2" borderId="0" xfId="8355" applyFont="1" applyFill="1" applyBorder="1" applyAlignment="1">
      <alignment horizontal="left" vertical="center" wrapText="1"/>
    </xf>
    <xf numFmtId="0" fontId="15" fillId="2" borderId="0" xfId="8362" applyFill="1" applyBorder="1" applyAlignment="1">
      <alignment horizontal="left" vertical="center" wrapText="1"/>
    </xf>
    <xf numFmtId="16" fontId="14" fillId="2" borderId="0" xfId="8355" applyNumberFormat="1" applyFont="1" applyFill="1" applyBorder="1" applyAlignment="1">
      <alignment horizontal="left" vertical="center" wrapText="1"/>
    </xf>
    <xf numFmtId="0" fontId="16" fillId="2" borderId="0" xfId="1164" applyNumberFormat="1" applyFont="1" applyFill="1" applyBorder="1" applyAlignment="1">
      <alignment vertical="center" wrapText="1"/>
    </xf>
    <xf numFmtId="49" fontId="16" fillId="2" borderId="0" xfId="1164" applyNumberFormat="1" applyFont="1" applyFill="1" applyBorder="1" applyAlignment="1">
      <alignment horizontal="center" vertical="center"/>
    </xf>
    <xf numFmtId="16" fontId="16" fillId="2" borderId="0" xfId="1164" applyNumberFormat="1" applyFont="1" applyFill="1" applyBorder="1" applyAlignment="1">
      <alignment horizontal="center" vertical="center"/>
    </xf>
    <xf numFmtId="16" fontId="17" fillId="2" borderId="0" xfId="1164" applyNumberFormat="1" applyFont="1" applyFill="1" applyBorder="1" applyAlignment="1">
      <alignment horizontal="center"/>
    </xf>
    <xf numFmtId="0" fontId="16" fillId="2" borderId="0" xfId="1164" applyNumberFormat="1" applyFont="1" applyFill="1" applyBorder="1" applyAlignment="1">
      <alignment vertical="center"/>
    </xf>
    <xf numFmtId="16" fontId="16" fillId="2" borderId="0" xfId="1164" applyNumberFormat="1" applyFont="1" applyFill="1" applyBorder="1" applyAlignment="1">
      <alignment horizontal="center"/>
    </xf>
    <xf numFmtId="16" fontId="18" fillId="2" borderId="0" xfId="1164" applyNumberFormat="1" applyFont="1" applyFill="1" applyBorder="1" applyAlignment="1">
      <alignment horizontal="center"/>
    </xf>
    <xf numFmtId="0" fontId="19" fillId="2" borderId="0" xfId="1164" applyNumberFormat="1" applyFont="1" applyFill="1" applyBorder="1" applyAlignment="1">
      <alignment vertical="center"/>
    </xf>
    <xf numFmtId="49" fontId="19" fillId="2" borderId="0" xfId="1164" applyNumberFormat="1" applyFont="1" applyFill="1" applyBorder="1" applyAlignment="1">
      <alignment horizontal="center" vertical="center"/>
    </xf>
    <xf numFmtId="0" fontId="20" fillId="0" borderId="0" xfId="8368" applyFont="1" applyBorder="1"/>
    <xf numFmtId="0" fontId="19" fillId="0" borderId="0" xfId="8368" applyFont="1" applyBorder="1"/>
    <xf numFmtId="0" fontId="19" fillId="0" borderId="0" xfId="8368" applyFont="1" applyBorder="1" applyAlignment="1">
      <alignment horizontal="center"/>
    </xf>
    <xf numFmtId="0" fontId="17" fillId="2" borderId="0" xfId="1164" applyNumberFormat="1" applyFont="1" applyFill="1" applyBorder="1" applyAlignment="1"/>
    <xf numFmtId="49" fontId="17" fillId="2" borderId="0" xfId="10059" applyNumberFormat="1" applyFont="1" applyFill="1" applyBorder="1" applyAlignment="1"/>
    <xf numFmtId="0" fontId="19" fillId="2" borderId="0" xfId="8368" applyFont="1" applyFill="1"/>
    <xf numFmtId="0" fontId="17" fillId="2" borderId="0" xfId="8368" applyFont="1" applyFill="1"/>
    <xf numFmtId="16" fontId="19" fillId="2" borderId="0" xfId="8368" applyNumberFormat="1" applyFont="1" applyFill="1" applyBorder="1" applyAlignment="1">
      <alignment horizontal="center"/>
    </xf>
    <xf numFmtId="0" fontId="21" fillId="2" borderId="0" xfId="1164" applyNumberFormat="1" applyFont="1" applyFill="1" applyBorder="1" applyAlignment="1">
      <alignment horizontal="center"/>
    </xf>
    <xf numFmtId="0" fontId="22" fillId="2" borderId="0" xfId="1164" applyNumberFormat="1" applyFont="1" applyFill="1" applyBorder="1" applyAlignment="1">
      <alignment horizontal="center"/>
    </xf>
    <xf numFmtId="0" fontId="22" fillId="2" borderId="0" xfId="1164" applyNumberFormat="1" applyFont="1" applyFill="1" applyBorder="1" applyAlignment="1"/>
    <xf numFmtId="0" fontId="23" fillId="2" borderId="0" xfId="1164" applyNumberFormat="1" applyFont="1" applyFill="1" applyBorder="1" applyAlignment="1"/>
    <xf numFmtId="49" fontId="13" fillId="3" borderId="0" xfId="10677" applyNumberFormat="1" applyFont="1" applyFill="1" applyBorder="1" applyAlignment="1">
      <alignment horizontal="left" vertical="center"/>
    </xf>
    <xf numFmtId="177" fontId="13" fillId="2" borderId="0" xfId="10677" applyNumberFormat="1" applyFont="1" applyFill="1" applyBorder="1" applyAlignment="1">
      <alignment horizontal="left" vertical="center"/>
    </xf>
    <xf numFmtId="177" fontId="9" fillId="3" borderId="0" xfId="10901" applyNumberFormat="1" applyFont="1" applyFill="1" applyBorder="1" applyAlignment="1">
      <alignment horizontal="center" vertical="center" wrapText="1"/>
    </xf>
    <xf numFmtId="177" fontId="0" fillId="0" borderId="0" xfId="10095" applyNumberFormat="1" applyFont="1"/>
    <xf numFmtId="177" fontId="9" fillId="2" borderId="8" xfId="14318" applyNumberFormat="1" applyFont="1" applyFill="1" applyBorder="1" applyAlignment="1">
      <alignment horizontal="center" vertical="center" wrapText="1"/>
    </xf>
    <xf numFmtId="177" fontId="9" fillId="2" borderId="0" xfId="14318" applyNumberFormat="1" applyFont="1" applyFill="1" applyAlignment="1">
      <alignment horizontal="center" vertical="center" wrapText="1"/>
    </xf>
    <xf numFmtId="177" fontId="8" fillId="3" borderId="0" xfId="10095" applyNumberFormat="1" applyFont="1" applyFill="1"/>
    <xf numFmtId="177" fontId="9" fillId="3" borderId="0" xfId="10095" applyNumberFormat="1" applyFont="1" applyFill="1" applyAlignment="1">
      <alignment horizontal="center"/>
    </xf>
    <xf numFmtId="177" fontId="9" fillId="3" borderId="0" xfId="10095" applyNumberFormat="1" applyFont="1" applyFill="1"/>
    <xf numFmtId="203" fontId="9" fillId="0" borderId="2" xfId="14318" applyNumberFormat="1" applyFont="1" applyFill="1" applyBorder="1" applyAlignment="1">
      <alignment horizontal="center" vertical="center"/>
    </xf>
    <xf numFmtId="203" fontId="9" fillId="0" borderId="3" xfId="14318" applyNumberFormat="1" applyFont="1" applyBorder="1" applyAlignment="1">
      <alignment horizontal="center" vertical="center"/>
    </xf>
    <xf numFmtId="203" fontId="9" fillId="0" borderId="10" xfId="14318" applyNumberFormat="1" applyFont="1" applyFill="1" applyBorder="1" applyAlignment="1">
      <alignment horizontal="center" vertical="center"/>
    </xf>
    <xf numFmtId="177" fontId="9" fillId="0" borderId="2" xfId="14318" applyNumberFormat="1" applyFont="1" applyBorder="1" applyAlignment="1">
      <alignment horizontal="center" vertical="center"/>
    </xf>
    <xf numFmtId="177" fontId="9" fillId="0" borderId="11" xfId="14318" applyNumberFormat="1" applyFont="1" applyBorder="1" applyAlignment="1">
      <alignment horizontal="center" vertical="center"/>
    </xf>
    <xf numFmtId="177" fontId="9" fillId="0" borderId="0" xfId="14318" applyNumberFormat="1" applyFont="1" applyBorder="1" applyAlignment="1">
      <alignment horizontal="center" vertical="center"/>
    </xf>
    <xf numFmtId="203" fontId="9" fillId="3" borderId="0" xfId="10095" applyNumberFormat="1" applyFont="1" applyFill="1" applyAlignment="1">
      <alignment horizontal="center"/>
    </xf>
    <xf numFmtId="177" fontId="9" fillId="0" borderId="1" xfId="14318" applyNumberFormat="1" applyFont="1" applyBorder="1" applyAlignment="1">
      <alignment horizontal="center" vertical="center" wrapText="1"/>
    </xf>
    <xf numFmtId="0" fontId="3" fillId="3" borderId="0" xfId="1164" applyNumberFormat="1" applyFill="1">
      <alignment vertical="center"/>
    </xf>
    <xf numFmtId="177" fontId="9" fillId="0" borderId="3" xfId="14318" applyNumberFormat="1" applyFont="1" applyBorder="1" applyAlignment="1">
      <alignment vertical="center"/>
    </xf>
    <xf numFmtId="177" fontId="9" fillId="0" borderId="4" xfId="14318" applyNumberFormat="1" applyFont="1" applyBorder="1" applyAlignment="1">
      <alignment horizontal="center" vertical="center"/>
    </xf>
    <xf numFmtId="177" fontId="9" fillId="0" borderId="4" xfId="14318" applyNumberFormat="1" applyFont="1" applyBorder="1" applyAlignment="1">
      <alignment vertical="center"/>
    </xf>
    <xf numFmtId="203" fontId="9" fillId="3" borderId="0" xfId="14318" applyNumberFormat="1" applyFont="1" applyFill="1" applyBorder="1" applyAlignment="1">
      <alignment horizontal="center" vertical="center" wrapText="1"/>
    </xf>
    <xf numFmtId="49" fontId="24" fillId="0" borderId="3" xfId="9654" applyNumberFormat="1" applyFont="1" applyFill="1" applyBorder="1" applyAlignment="1">
      <alignment horizontal="center" vertical="center"/>
    </xf>
    <xf numFmtId="49" fontId="24" fillId="0" borderId="4" xfId="9654" applyNumberFormat="1" applyFont="1" applyFill="1" applyBorder="1" applyAlignment="1">
      <alignment horizontal="center" vertical="center"/>
    </xf>
    <xf numFmtId="187" fontId="25" fillId="0" borderId="1" xfId="1164" applyNumberFormat="1" applyFont="1" applyFill="1" applyBorder="1" applyAlignment="1">
      <alignment horizontal="center"/>
    </xf>
    <xf numFmtId="177" fontId="9" fillId="0" borderId="12" xfId="14318" applyNumberFormat="1" applyFont="1" applyFill="1" applyBorder="1" applyAlignment="1">
      <alignment horizontal="center" vertical="center"/>
    </xf>
    <xf numFmtId="187" fontId="25" fillId="3" borderId="1" xfId="1164" applyNumberFormat="1" applyFont="1" applyFill="1" applyBorder="1" applyAlignment="1">
      <alignment horizontal="center"/>
    </xf>
    <xf numFmtId="177" fontId="26" fillId="0" borderId="1" xfId="14318" applyNumberFormat="1" applyFont="1" applyFill="1" applyBorder="1" applyAlignment="1">
      <alignment horizontal="center" vertical="center" wrapText="1"/>
    </xf>
    <xf numFmtId="177" fontId="1" fillId="3" borderId="0" xfId="10095" applyNumberFormat="1" applyFont="1" applyFill="1"/>
    <xf numFmtId="49" fontId="24" fillId="0" borderId="1" xfId="9654" applyNumberFormat="1" applyFont="1" applyFill="1" applyBorder="1" applyAlignment="1">
      <alignment horizontal="center" vertical="center"/>
    </xf>
    <xf numFmtId="177" fontId="1" fillId="0" borderId="1" xfId="10095" applyNumberFormat="1" applyFont="1" applyBorder="1"/>
    <xf numFmtId="177" fontId="9" fillId="0" borderId="0" xfId="14318" applyNumberFormat="1" applyFont="1" applyBorder="1" applyAlignment="1">
      <alignment horizontal="center" vertical="center" wrapText="1"/>
    </xf>
    <xf numFmtId="203" fontId="9" fillId="0" borderId="0" xfId="14318" applyNumberFormat="1" applyFont="1" applyFill="1" applyBorder="1" applyAlignment="1">
      <alignment horizontal="center" vertical="center" wrapText="1"/>
    </xf>
    <xf numFmtId="182" fontId="27" fillId="0" borderId="0" xfId="10904" applyNumberFormat="1" applyFont="1" applyAlignment="1"/>
    <xf numFmtId="182" fontId="27" fillId="0" borderId="0" xfId="10904" applyNumberFormat="1" applyFont="1" applyFill="1">
      <alignment vertical="center"/>
    </xf>
    <xf numFmtId="182" fontId="27" fillId="0" borderId="0" xfId="10904" applyNumberFormat="1" applyFont="1" applyFill="1" applyAlignment="1"/>
    <xf numFmtId="182" fontId="27" fillId="0" borderId="0" xfId="10904" applyNumberFormat="1" applyFont="1">
      <alignment vertical="center"/>
    </xf>
    <xf numFmtId="49" fontId="27" fillId="0" borderId="0" xfId="10904" applyNumberFormat="1" applyFont="1">
      <alignment vertical="center"/>
    </xf>
    <xf numFmtId="182" fontId="28" fillId="0" borderId="0" xfId="10899" applyNumberFormat="1" applyFont="1" applyBorder="1" applyAlignment="1">
      <alignment horizontal="center" vertical="center"/>
    </xf>
    <xf numFmtId="182" fontId="28" fillId="0" borderId="0" xfId="10899" applyNumberFormat="1" applyFont="1" applyFill="1" applyBorder="1" applyAlignment="1">
      <alignment horizontal="center" vertical="center"/>
    </xf>
    <xf numFmtId="182" fontId="27" fillId="0" borderId="0" xfId="10904" applyNumberFormat="1" applyFont="1" applyBorder="1" applyAlignment="1">
      <alignment horizontal="left" vertical="center"/>
    </xf>
    <xf numFmtId="182" fontId="28" fillId="0" borderId="0" xfId="10904" applyNumberFormat="1" applyFont="1" applyAlignment="1">
      <alignment horizontal="left" vertical="center"/>
    </xf>
    <xf numFmtId="49" fontId="28" fillId="0" borderId="0" xfId="10899" applyNumberFormat="1" applyFont="1" applyBorder="1" applyAlignment="1">
      <alignment horizontal="center" vertical="center"/>
    </xf>
    <xf numFmtId="17" fontId="29" fillId="0" borderId="0" xfId="10904" applyNumberFormat="1" applyFont="1" applyAlignment="1">
      <alignment horizontal="center" vertical="center"/>
    </xf>
    <xf numFmtId="182" fontId="30" fillId="4" borderId="0" xfId="10681" applyNumberFormat="1" applyFont="1" applyFill="1" applyBorder="1" applyAlignment="1">
      <alignment horizontal="left" vertical="center"/>
    </xf>
    <xf numFmtId="49" fontId="30" fillId="4" borderId="0" xfId="10681" applyNumberFormat="1" applyFont="1" applyFill="1" applyBorder="1" applyAlignment="1">
      <alignment horizontal="left" vertical="center"/>
    </xf>
    <xf numFmtId="182" fontId="27" fillId="4" borderId="0" xfId="10904" applyNumberFormat="1" applyFont="1" applyFill="1" applyBorder="1" applyAlignment="1">
      <alignment horizontal="left" vertical="center"/>
    </xf>
    <xf numFmtId="182" fontId="30" fillId="0" borderId="0" xfId="10681" applyNumberFormat="1" applyFont="1" applyFill="1" applyBorder="1" applyAlignment="1">
      <alignment horizontal="left" vertical="center" shrinkToFit="1"/>
    </xf>
    <xf numFmtId="182" fontId="30" fillId="0" borderId="0" xfId="10681" applyNumberFormat="1" applyFont="1" applyFill="1" applyBorder="1" applyAlignment="1">
      <alignment vertical="center" shrinkToFit="1"/>
    </xf>
    <xf numFmtId="49" fontId="27" fillId="0" borderId="0" xfId="10904" applyNumberFormat="1" applyFont="1" applyBorder="1">
      <alignment vertical="center"/>
    </xf>
    <xf numFmtId="182" fontId="27" fillId="0" borderId="0" xfId="10904" applyNumberFormat="1" applyFont="1" applyBorder="1" applyAlignment="1">
      <alignment horizontal="center" vertical="center"/>
    </xf>
    <xf numFmtId="182" fontId="27" fillId="0" borderId="0" xfId="10904" applyNumberFormat="1" applyFont="1" applyBorder="1">
      <alignment vertical="center"/>
    </xf>
    <xf numFmtId="182" fontId="27" fillId="0" borderId="3" xfId="10899" applyNumberFormat="1" applyFont="1" applyBorder="1" applyAlignment="1">
      <alignment horizontal="left" vertical="center"/>
    </xf>
    <xf numFmtId="49" fontId="27" fillId="0" borderId="3" xfId="10899" applyNumberFormat="1" applyFont="1" applyBorder="1" applyAlignment="1">
      <alignment horizontal="left" vertical="center"/>
    </xf>
    <xf numFmtId="182" fontId="27" fillId="0" borderId="1" xfId="1836" applyNumberFormat="1" applyFont="1" applyFill="1" applyBorder="1" applyAlignment="1">
      <alignment horizontal="left" vertical="center"/>
    </xf>
    <xf numFmtId="182" fontId="27" fillId="0" borderId="4" xfId="10899" applyNumberFormat="1" applyFont="1" applyBorder="1" applyAlignment="1">
      <alignment horizontal="left" vertical="center"/>
    </xf>
    <xf numFmtId="49" fontId="27" fillId="0" borderId="4" xfId="10899" applyNumberFormat="1" applyFont="1" applyBorder="1" applyAlignment="1">
      <alignment horizontal="left" vertical="center"/>
    </xf>
    <xf numFmtId="0" fontId="27" fillId="0" borderId="1" xfId="12712" applyNumberFormat="1" applyFont="1" applyFill="1" applyBorder="1" applyAlignment="1" applyProtection="1">
      <alignment horizontal="left"/>
    </xf>
    <xf numFmtId="182" fontId="31" fillId="0" borderId="3" xfId="1836" applyNumberFormat="1" applyFont="1" applyFill="1" applyBorder="1" applyAlignment="1">
      <alignment horizontal="left" wrapText="1"/>
    </xf>
    <xf numFmtId="207" fontId="27" fillId="0" borderId="1" xfId="1836" applyNumberFormat="1" applyFont="1" applyFill="1" applyBorder="1" applyAlignment="1">
      <alignment horizontal="left"/>
    </xf>
    <xf numFmtId="182" fontId="31" fillId="0" borderId="12" xfId="1836" applyNumberFormat="1" applyFont="1" applyFill="1" applyBorder="1" applyAlignment="1">
      <alignment horizontal="left" wrapText="1"/>
    </xf>
    <xf numFmtId="182" fontId="31" fillId="0" borderId="4" xfId="1836" applyNumberFormat="1" applyFont="1" applyFill="1" applyBorder="1" applyAlignment="1">
      <alignment horizontal="left" wrapText="1"/>
    </xf>
    <xf numFmtId="0" fontId="27" fillId="5" borderId="0" xfId="10904" applyNumberFormat="1" applyFont="1" applyFill="1" applyBorder="1" applyAlignment="1">
      <alignment horizontal="center"/>
    </xf>
    <xf numFmtId="16" fontId="27" fillId="5" borderId="0" xfId="10904" applyNumberFormat="1" applyFont="1" applyFill="1" applyBorder="1" applyAlignment="1">
      <alignment horizontal="center"/>
    </xf>
    <xf numFmtId="182" fontId="27" fillId="0" borderId="0" xfId="1836" applyNumberFormat="1" applyFont="1" applyFill="1" applyBorder="1" applyAlignment="1">
      <alignment horizontal="left" wrapText="1"/>
    </xf>
    <xf numFmtId="207" fontId="27" fillId="0" borderId="0" xfId="1836" applyNumberFormat="1" applyFont="1" applyFill="1" applyBorder="1" applyAlignment="1">
      <alignment horizontal="left"/>
    </xf>
    <xf numFmtId="0" fontId="27" fillId="0" borderId="0" xfId="10904" applyNumberFormat="1" applyFont="1" applyAlignment="1"/>
    <xf numFmtId="207" fontId="31" fillId="0" borderId="1" xfId="1836" applyNumberFormat="1" applyFont="1" applyFill="1" applyBorder="1" applyAlignment="1">
      <alignment horizontal="left"/>
    </xf>
    <xf numFmtId="182" fontId="30" fillId="2" borderId="0" xfId="10681" applyNumberFormat="1" applyFont="1" applyFill="1" applyBorder="1" applyAlignment="1">
      <alignment horizontal="left" vertical="center" shrinkToFit="1"/>
    </xf>
    <xf numFmtId="49" fontId="27" fillId="0" borderId="1" xfId="997" applyNumberFormat="1" applyFont="1" applyFill="1" applyBorder="1" applyAlignment="1">
      <alignment horizontal="left"/>
    </xf>
    <xf numFmtId="16" fontId="27" fillId="0" borderId="0" xfId="14326" applyNumberFormat="1" applyFont="1" applyFill="1" applyBorder="1" applyAlignment="1">
      <alignment horizontal="left"/>
    </xf>
    <xf numFmtId="49" fontId="27" fillId="0" borderId="0" xfId="14326" applyNumberFormat="1" applyFont="1" applyFill="1" applyBorder="1" applyAlignment="1">
      <alignment horizontal="left"/>
    </xf>
    <xf numFmtId="182" fontId="27" fillId="0" borderId="0" xfId="14323" applyNumberFormat="1" applyFont="1" applyFill="1" applyBorder="1" applyAlignment="1">
      <alignment horizontal="left" vertical="center"/>
    </xf>
    <xf numFmtId="49" fontId="27" fillId="0" borderId="0" xfId="1836" applyNumberFormat="1" applyFont="1" applyFill="1" applyBorder="1" applyAlignment="1">
      <alignment horizontal="left"/>
    </xf>
    <xf numFmtId="182" fontId="27" fillId="0" borderId="0" xfId="1836" applyNumberFormat="1" applyFont="1" applyFill="1" applyBorder="1" applyAlignment="1">
      <alignment horizontal="center" wrapText="1"/>
    </xf>
    <xf numFmtId="182" fontId="27" fillId="0" borderId="0" xfId="10904" applyNumberFormat="1" applyFont="1" applyFill="1" applyBorder="1" applyAlignment="1">
      <alignment horizontal="left" vertical="center"/>
    </xf>
    <xf numFmtId="182" fontId="27" fillId="0" borderId="3" xfId="10899" applyNumberFormat="1" applyFont="1" applyFill="1" applyBorder="1" applyAlignment="1">
      <alignment horizontal="left" vertical="center"/>
    </xf>
    <xf numFmtId="49" fontId="27" fillId="0" borderId="3" xfId="10899" applyNumberFormat="1" applyFont="1" applyFill="1" applyBorder="1" applyAlignment="1">
      <alignment horizontal="left" vertical="center"/>
    </xf>
    <xf numFmtId="182" fontId="27" fillId="0" borderId="4" xfId="10899" applyNumberFormat="1" applyFont="1" applyFill="1" applyBorder="1" applyAlignment="1">
      <alignment horizontal="left" vertical="center"/>
    </xf>
    <xf numFmtId="49" fontId="27" fillId="0" borderId="4" xfId="10899" applyNumberFormat="1" applyFont="1" applyFill="1" applyBorder="1" applyAlignment="1">
      <alignment horizontal="left" vertical="center"/>
    </xf>
    <xf numFmtId="179" fontId="27" fillId="0" borderId="1" xfId="997" applyNumberFormat="1" applyFont="1" applyFill="1" applyBorder="1" applyAlignment="1">
      <alignment horizontal="left"/>
    </xf>
    <xf numFmtId="182" fontId="27" fillId="0" borderId="0" xfId="10904" applyNumberFormat="1" applyFont="1" applyFill="1" applyBorder="1" applyAlignment="1">
      <alignment horizontal="left"/>
    </xf>
    <xf numFmtId="204" fontId="30" fillId="0" borderId="0" xfId="10681" applyNumberFormat="1" applyFont="1" applyFill="1" applyBorder="1" applyAlignment="1">
      <alignment horizontal="left" vertical="center" shrinkToFit="1"/>
    </xf>
    <xf numFmtId="49" fontId="30" fillId="0" borderId="0" xfId="10681" applyNumberFormat="1" applyFont="1" applyFill="1" applyBorder="1" applyAlignment="1">
      <alignment horizontal="left" vertical="center" shrinkToFit="1"/>
    </xf>
    <xf numFmtId="182" fontId="27" fillId="0" borderId="0" xfId="10904" applyNumberFormat="1" applyFont="1" applyFill="1" applyBorder="1" applyAlignment="1">
      <alignment horizontal="left" vertical="top" wrapText="1"/>
    </xf>
    <xf numFmtId="49" fontId="27" fillId="0" borderId="0" xfId="10904" applyNumberFormat="1" applyFont="1" applyFill="1">
      <alignment vertical="center"/>
    </xf>
    <xf numFmtId="182" fontId="27" fillId="0" borderId="0" xfId="10904" applyNumberFormat="1" applyFont="1" applyFill="1" applyBorder="1">
      <alignment vertical="center"/>
    </xf>
    <xf numFmtId="49" fontId="27" fillId="0" borderId="0" xfId="10904" applyNumberFormat="1" applyFont="1" applyFill="1" applyBorder="1">
      <alignment vertical="center"/>
    </xf>
    <xf numFmtId="182" fontId="27" fillId="0" borderId="0" xfId="10904" applyNumberFormat="1" applyFont="1" applyFill="1" applyBorder="1" applyAlignment="1">
      <alignment horizontal="center" vertical="center"/>
    </xf>
    <xf numFmtId="182" fontId="30" fillId="0" borderId="0" xfId="10899" applyNumberFormat="1" applyFont="1" applyBorder="1" applyAlignment="1">
      <alignment horizontal="center" vertical="center"/>
    </xf>
    <xf numFmtId="182" fontId="30" fillId="0" borderId="0" xfId="10904" applyNumberFormat="1" applyFont="1" applyAlignment="1">
      <alignment vertical="center"/>
    </xf>
    <xf numFmtId="0" fontId="0" fillId="0" borderId="0" xfId="3130"/>
    <xf numFmtId="0" fontId="32" fillId="0" borderId="0" xfId="3130" applyFont="1" applyFill="1"/>
    <xf numFmtId="0" fontId="32" fillId="0" borderId="0" xfId="3130" applyFont="1" applyBorder="1"/>
    <xf numFmtId="0" fontId="33" fillId="0" borderId="0" xfId="3130" applyFont="1"/>
    <xf numFmtId="0" fontId="32" fillId="0" borderId="0" xfId="3130" applyFont="1" applyAlignment="1">
      <alignment horizontal="center"/>
    </xf>
    <xf numFmtId="0" fontId="32" fillId="0" borderId="0" xfId="3130" applyFont="1"/>
    <xf numFmtId="0" fontId="34" fillId="0" borderId="0" xfId="14314" applyFont="1" applyBorder="1" applyAlignment="1">
      <alignment horizontal="center" vertical="center"/>
    </xf>
    <xf numFmtId="0" fontId="33" fillId="0" borderId="0" xfId="3130" applyFont="1" applyAlignment="1">
      <alignment vertical="center"/>
    </xf>
    <xf numFmtId="0" fontId="35" fillId="0" borderId="0" xfId="14314" applyFont="1" applyBorder="1" applyAlignment="1">
      <alignment horizontal="center" vertical="center"/>
    </xf>
    <xf numFmtId="0" fontId="33" fillId="0" borderId="0" xfId="14314" applyFont="1" applyBorder="1" applyAlignment="1">
      <alignment horizontal="center" vertical="center"/>
    </xf>
    <xf numFmtId="202" fontId="33" fillId="0" borderId="0" xfId="3130" applyNumberFormat="1" applyFont="1" applyFill="1" applyBorder="1" applyAlignment="1">
      <alignment horizontal="center"/>
    </xf>
    <xf numFmtId="0" fontId="33" fillId="0" borderId="0" xfId="14314" applyFont="1" applyBorder="1" applyAlignment="1">
      <alignment horizontal="center" vertical="center" wrapText="1"/>
    </xf>
    <xf numFmtId="0" fontId="33" fillId="0" borderId="0" xfId="14314" applyFont="1" applyBorder="1" applyAlignment="1">
      <alignment horizontal="left" vertical="center" wrapText="1"/>
    </xf>
    <xf numFmtId="0" fontId="33" fillId="6" borderId="0" xfId="3130" applyFont="1" applyFill="1" applyBorder="1" applyAlignment="1">
      <alignment horizontal="left" vertical="center" shrinkToFit="1"/>
    </xf>
    <xf numFmtId="0" fontId="33" fillId="0" borderId="0" xfId="3130" applyFont="1" applyFill="1" applyBorder="1" applyAlignment="1">
      <alignment horizontal="left" vertical="center" shrinkToFit="1"/>
    </xf>
    <xf numFmtId="0" fontId="32" fillId="0" borderId="3" xfId="14316" applyFont="1" applyFill="1" applyBorder="1" applyAlignment="1">
      <alignment horizontal="center" vertical="center" wrapText="1"/>
    </xf>
    <xf numFmtId="0" fontId="32" fillId="0" borderId="3" xfId="14316" applyFont="1" applyFill="1" applyBorder="1" applyAlignment="1">
      <alignment horizontal="center" vertical="center"/>
    </xf>
    <xf numFmtId="0" fontId="32" fillId="0" borderId="2" xfId="14316" applyFont="1" applyFill="1" applyBorder="1" applyAlignment="1">
      <alignment horizontal="center" vertical="center"/>
    </xf>
    <xf numFmtId="0" fontId="32" fillId="0" borderId="1" xfId="14316" applyFont="1" applyFill="1" applyBorder="1" applyAlignment="1">
      <alignment horizontal="center" vertical="center"/>
    </xf>
    <xf numFmtId="0" fontId="32" fillId="0" borderId="12" xfId="3130" applyFont="1" applyBorder="1" applyAlignment="1">
      <alignment horizontal="center"/>
    </xf>
    <xf numFmtId="0" fontId="32" fillId="0" borderId="12" xfId="14316" applyFont="1" applyFill="1" applyBorder="1" applyAlignment="1">
      <alignment horizontal="center" vertical="center" wrapText="1"/>
    </xf>
    <xf numFmtId="0" fontId="32" fillId="0" borderId="12" xfId="14316" applyFont="1" applyFill="1" applyBorder="1" applyAlignment="1">
      <alignment horizontal="center" vertical="center"/>
    </xf>
    <xf numFmtId="0" fontId="32" fillId="0" borderId="1" xfId="3130" applyFont="1" applyBorder="1" applyAlignment="1">
      <alignment horizontal="center"/>
    </xf>
    <xf numFmtId="207" fontId="32" fillId="0" borderId="1" xfId="14316" applyNumberFormat="1" applyFont="1" applyFill="1" applyBorder="1" applyAlignment="1">
      <alignment horizontal="center" vertical="center"/>
    </xf>
    <xf numFmtId="0" fontId="32" fillId="0" borderId="4" xfId="14316" applyFont="1" applyFill="1" applyBorder="1" applyAlignment="1">
      <alignment horizontal="center" vertical="center"/>
    </xf>
    <xf numFmtId="0" fontId="32" fillId="0" borderId="0" xfId="14316" applyFont="1" applyFill="1" applyBorder="1" applyAlignment="1">
      <alignment horizontal="center" vertical="center"/>
    </xf>
    <xf numFmtId="0" fontId="32" fillId="0" borderId="0" xfId="14316" applyFont="1" applyFill="1" applyBorder="1" applyAlignment="1">
      <alignment vertical="center"/>
    </xf>
    <xf numFmtId="207" fontId="32" fillId="0" borderId="0" xfId="14316" applyNumberFormat="1" applyFont="1" applyFill="1" applyBorder="1" applyAlignment="1">
      <alignment horizontal="center" vertical="center"/>
    </xf>
    <xf numFmtId="0" fontId="36" fillId="6" borderId="0" xfId="3130" applyFont="1" applyFill="1" applyBorder="1" applyAlignment="1">
      <alignment horizontal="left" vertical="center"/>
    </xf>
    <xf numFmtId="0" fontId="33" fillId="5" borderId="0" xfId="3130" applyFont="1" applyFill="1" applyBorder="1" applyAlignment="1">
      <alignment vertical="center"/>
    </xf>
    <xf numFmtId="0" fontId="32" fillId="0" borderId="1" xfId="14316" applyFont="1" applyFill="1" applyBorder="1" applyAlignment="1">
      <alignment horizontal="center" vertical="center" wrapText="1"/>
    </xf>
    <xf numFmtId="0" fontId="32" fillId="0" borderId="0" xfId="14316" applyFont="1" applyFill="1" applyBorder="1" applyAlignment="1">
      <alignment horizontal="left" vertical="center"/>
    </xf>
    <xf numFmtId="0" fontId="32" fillId="0" borderId="0" xfId="14316" applyFont="1" applyFill="1" applyAlignment="1">
      <alignment horizontal="left" vertical="center"/>
    </xf>
    <xf numFmtId="0" fontId="32" fillId="0" borderId="0" xfId="3130" applyFont="1" applyBorder="1" applyAlignment="1">
      <alignment horizontal="center"/>
    </xf>
    <xf numFmtId="0" fontId="33" fillId="6" borderId="0" xfId="3130" applyFont="1" applyFill="1" applyBorder="1" applyAlignment="1">
      <alignment horizontal="left" vertical="center"/>
    </xf>
    <xf numFmtId="0" fontId="32" fillId="0" borderId="3" xfId="14316" applyFont="1" applyBorder="1" applyAlignment="1">
      <alignment horizontal="center" vertical="center"/>
    </xf>
    <xf numFmtId="0" fontId="32" fillId="0" borderId="1" xfId="14316" applyFont="1" applyBorder="1" applyAlignment="1">
      <alignment horizontal="center" vertical="center"/>
    </xf>
    <xf numFmtId="0" fontId="32" fillId="0" borderId="4" xfId="14316" applyFont="1" applyBorder="1" applyAlignment="1">
      <alignment horizontal="center" vertical="center"/>
    </xf>
    <xf numFmtId="0" fontId="32" fillId="2" borderId="1" xfId="3130" applyFont="1" applyFill="1" applyBorder="1" applyAlignment="1">
      <alignment horizontal="center"/>
    </xf>
    <xf numFmtId="0" fontId="32" fillId="0" borderId="3" xfId="3130" applyFont="1" applyBorder="1" applyAlignment="1">
      <alignment horizontal="center"/>
    </xf>
    <xf numFmtId="58" fontId="32" fillId="0" borderId="0" xfId="3130" applyNumberFormat="1" applyFont="1"/>
    <xf numFmtId="0" fontId="32" fillId="0" borderId="4" xfId="3130" applyFont="1" applyBorder="1" applyAlignment="1">
      <alignment horizontal="center"/>
    </xf>
    <xf numFmtId="0" fontId="32" fillId="0" borderId="3" xfId="14316" applyNumberFormat="1" applyFont="1" applyFill="1" applyBorder="1" applyAlignment="1">
      <alignment horizontal="center" vertical="center" wrapText="1"/>
    </xf>
    <xf numFmtId="0" fontId="32" fillId="0" borderId="1" xfId="14316" applyNumberFormat="1" applyFont="1" applyFill="1" applyBorder="1" applyAlignment="1">
      <alignment horizontal="center" vertical="center" wrapText="1"/>
    </xf>
    <xf numFmtId="0" fontId="32" fillId="0" borderId="4" xfId="14316" applyNumberFormat="1" applyFont="1" applyFill="1" applyBorder="1" applyAlignment="1">
      <alignment horizontal="center" vertical="center" wrapText="1"/>
    </xf>
    <xf numFmtId="0" fontId="32" fillId="2" borderId="1" xfId="14316" applyNumberFormat="1" applyFont="1" applyFill="1" applyBorder="1" applyAlignment="1">
      <alignment horizontal="center" vertical="center" wrapText="1"/>
    </xf>
    <xf numFmtId="0" fontId="32" fillId="0" borderId="0" xfId="4106" applyFont="1" applyBorder="1" applyAlignment="1" applyProtection="1">
      <alignment horizontal="center"/>
    </xf>
    <xf numFmtId="0" fontId="32" fillId="0" borderId="0" xfId="14316" applyFont="1" applyFill="1" applyBorder="1" applyAlignment="1">
      <alignment horizontal="center" vertical="center" wrapText="1"/>
    </xf>
    <xf numFmtId="0" fontId="32" fillId="0" borderId="10" xfId="14316" applyFont="1" applyFill="1" applyBorder="1" applyAlignment="1">
      <alignment horizontal="center" vertical="center"/>
    </xf>
    <xf numFmtId="0" fontId="32" fillId="5" borderId="1" xfId="3130" applyFont="1" applyFill="1" applyBorder="1" applyAlignment="1">
      <alignment horizontal="center"/>
    </xf>
    <xf numFmtId="0" fontId="32" fillId="0" borderId="0" xfId="3130" applyFont="1" applyFill="1" applyBorder="1" applyAlignment="1">
      <alignment horizontal="center"/>
    </xf>
    <xf numFmtId="0" fontId="32" fillId="0" borderId="0" xfId="14316" applyFont="1" applyBorder="1" applyAlignment="1">
      <alignment horizontal="center" vertical="center" wrapText="1"/>
    </xf>
    <xf numFmtId="0" fontId="32" fillId="0" borderId="0" xfId="14316" applyNumberFormat="1" applyFont="1" applyFill="1" applyBorder="1" applyAlignment="1">
      <alignment horizontal="center" vertical="center" wrapText="1"/>
    </xf>
    <xf numFmtId="0" fontId="32" fillId="0" borderId="0" xfId="14316" applyNumberFormat="1" applyFont="1" applyFill="1" applyBorder="1" applyAlignment="1">
      <alignment horizontal="center" vertical="center"/>
    </xf>
    <xf numFmtId="0" fontId="32" fillId="0" borderId="4" xfId="14316" applyFont="1" applyFill="1" applyBorder="1" applyAlignment="1">
      <alignment horizontal="center" vertical="center" wrapText="1"/>
    </xf>
    <xf numFmtId="0" fontId="37" fillId="0" borderId="0" xfId="3130" applyFont="1" applyFill="1" applyBorder="1" applyAlignment="1">
      <alignment horizontal="left" vertical="center" shrinkToFit="1"/>
    </xf>
    <xf numFmtId="0" fontId="33" fillId="0" borderId="0" xfId="3130" applyFont="1" applyBorder="1" applyAlignment="1">
      <alignment vertical="center"/>
    </xf>
    <xf numFmtId="0" fontId="32" fillId="0" borderId="1" xfId="3130" applyFont="1" applyBorder="1" applyAlignment="1">
      <alignment horizontal="center" shrinkToFit="1"/>
    </xf>
    <xf numFmtId="0" fontId="32" fillId="0" borderId="0" xfId="14316" applyFont="1" applyFill="1" applyBorder="1" applyAlignment="1">
      <alignment horizontal="center"/>
    </xf>
    <xf numFmtId="0" fontId="32" fillId="0" borderId="0" xfId="3130" applyFont="1" applyFill="1" applyAlignment="1">
      <alignment horizontal="center"/>
    </xf>
    <xf numFmtId="207" fontId="32" fillId="0" borderId="0" xfId="14316" applyNumberFormat="1" applyFont="1" applyFill="1" applyBorder="1" applyAlignment="1">
      <alignment horizontal="center"/>
    </xf>
    <xf numFmtId="0" fontId="32" fillId="2" borderId="1" xfId="14316" applyFont="1" applyFill="1" applyBorder="1" applyAlignment="1">
      <alignment horizontal="center" vertical="center"/>
    </xf>
    <xf numFmtId="58" fontId="33" fillId="0" borderId="0" xfId="3130" applyNumberFormat="1" applyFont="1" applyFill="1" applyBorder="1" applyAlignment="1">
      <alignment horizontal="left" vertical="center" shrinkToFit="1"/>
    </xf>
    <xf numFmtId="207" fontId="32" fillId="0" borderId="4" xfId="14316" applyNumberFormat="1" applyFont="1" applyFill="1" applyBorder="1" applyAlignment="1">
      <alignment horizontal="center" vertical="center"/>
    </xf>
    <xf numFmtId="0" fontId="33" fillId="6" borderId="11" xfId="3130" applyFont="1" applyFill="1" applyBorder="1" applyAlignment="1">
      <alignment horizontal="left" vertical="center" shrinkToFit="1"/>
    </xf>
    <xf numFmtId="49" fontId="38" fillId="0" borderId="3" xfId="14328" applyNumberFormat="1" applyFont="1" applyBorder="1" applyAlignment="1">
      <alignment horizontal="center" vertical="center"/>
    </xf>
    <xf numFmtId="49" fontId="38" fillId="0" borderId="4" xfId="14328" applyNumberFormat="1" applyFont="1" applyBorder="1" applyAlignment="1">
      <alignment horizontal="center" vertical="center"/>
    </xf>
    <xf numFmtId="0" fontId="32" fillId="0" borderId="9" xfId="14316" applyFont="1" applyFill="1" applyBorder="1" applyAlignment="1">
      <alignment horizontal="center" vertical="center"/>
    </xf>
    <xf numFmtId="16" fontId="32" fillId="0" borderId="0" xfId="14316" applyNumberFormat="1" applyFont="1" applyFill="1" applyBorder="1" applyAlignment="1">
      <alignment horizontal="center" vertical="center"/>
    </xf>
    <xf numFmtId="0" fontId="39" fillId="0" borderId="1" xfId="14316" applyFont="1" applyFill="1" applyBorder="1" applyAlignment="1">
      <alignment horizontal="center" vertical="center"/>
    </xf>
    <xf numFmtId="207" fontId="39" fillId="0" borderId="1" xfId="14316" applyNumberFormat="1" applyFont="1" applyFill="1" applyBorder="1" applyAlignment="1">
      <alignment horizontal="center" vertical="center"/>
    </xf>
    <xf numFmtId="0" fontId="39" fillId="0" borderId="1" xfId="3130" applyFont="1" applyBorder="1" applyAlignment="1">
      <alignment horizontal="center"/>
    </xf>
    <xf numFmtId="0" fontId="33" fillId="0" borderId="0" xfId="3130" applyFont="1" applyAlignment="1">
      <alignment horizontal="left"/>
    </xf>
    <xf numFmtId="49" fontId="38" fillId="0" borderId="0" xfId="14328" applyNumberFormat="1" applyFont="1" applyFill="1" applyBorder="1" applyAlignment="1">
      <alignment horizontal="center"/>
    </xf>
    <xf numFmtId="49" fontId="38" fillId="0" borderId="1" xfId="14328" applyNumberFormat="1" applyFont="1" applyFill="1" applyBorder="1" applyAlignment="1">
      <alignment horizontal="center" vertical="center"/>
    </xf>
    <xf numFmtId="207" fontId="32" fillId="5" borderId="1" xfId="3130" applyNumberFormat="1" applyFont="1" applyFill="1" applyBorder="1" applyAlignment="1">
      <alignment horizontal="center"/>
    </xf>
    <xf numFmtId="0" fontId="32" fillId="5" borderId="0" xfId="3130" applyFont="1" applyFill="1" applyBorder="1" applyAlignment="1">
      <alignment horizontal="center"/>
    </xf>
    <xf numFmtId="0" fontId="32" fillId="0" borderId="0" xfId="3130" applyNumberFormat="1" applyFont="1" applyBorder="1" applyAlignment="1">
      <alignment horizontal="center" vertical="center"/>
    </xf>
    <xf numFmtId="0" fontId="39" fillId="5" borderId="1" xfId="3130" applyFont="1" applyFill="1" applyBorder="1" applyAlignment="1">
      <alignment horizontal="center"/>
    </xf>
    <xf numFmtId="0" fontId="32" fillId="5" borderId="3" xfId="3130" applyFont="1" applyFill="1" applyBorder="1" applyAlignment="1">
      <alignment horizontal="center"/>
    </xf>
    <xf numFmtId="0" fontId="32" fillId="5" borderId="12" xfId="3130" applyFont="1" applyFill="1" applyBorder="1" applyAlignment="1">
      <alignment horizontal="center"/>
    </xf>
    <xf numFmtId="0" fontId="32" fillId="5" borderId="4" xfId="3130" applyFont="1" applyFill="1" applyBorder="1" applyAlignment="1">
      <alignment horizontal="center"/>
    </xf>
    <xf numFmtId="0" fontId="32" fillId="0" borderId="0" xfId="14316" applyFont="1" applyBorder="1" applyAlignment="1">
      <alignment vertical="center" wrapText="1"/>
    </xf>
    <xf numFmtId="207" fontId="39" fillId="5" borderId="1" xfId="3130" applyNumberFormat="1" applyFont="1" applyFill="1" applyBorder="1" applyAlignment="1">
      <alignment horizontal="center"/>
    </xf>
    <xf numFmtId="207" fontId="39" fillId="5" borderId="9" xfId="3130" applyNumberFormat="1" applyFont="1" applyFill="1" applyBorder="1" applyAlignment="1">
      <alignment horizontal="center"/>
    </xf>
    <xf numFmtId="58" fontId="39" fillId="5" borderId="1" xfId="3130" applyNumberFormat="1" applyFont="1" applyFill="1" applyBorder="1" applyAlignment="1">
      <alignment horizontal="center" vertical="center" wrapText="1"/>
    </xf>
    <xf numFmtId="0" fontId="32" fillId="5" borderId="0" xfId="3130" applyFont="1" applyFill="1" applyBorder="1" applyAlignment="1">
      <alignment horizontal="center" vertical="center" wrapText="1"/>
    </xf>
    <xf numFmtId="0" fontId="32" fillId="5" borderId="0" xfId="14316" applyFont="1" applyFill="1" applyBorder="1" applyAlignment="1">
      <alignment horizontal="center" vertical="center" wrapText="1"/>
    </xf>
    <xf numFmtId="207" fontId="32" fillId="5" borderId="0" xfId="3130" applyNumberFormat="1" applyFont="1" applyFill="1" applyBorder="1" applyAlignment="1">
      <alignment horizontal="center"/>
    </xf>
    <xf numFmtId="0" fontId="39" fillId="5" borderId="1" xfId="3130" applyFont="1" applyFill="1" applyBorder="1" applyAlignment="1">
      <alignment horizontal="center" vertical="center" wrapText="1"/>
    </xf>
    <xf numFmtId="0" fontId="32" fillId="5" borderId="1" xfId="3130" applyFont="1" applyFill="1" applyBorder="1" applyAlignment="1">
      <alignment horizontal="center" vertical="center" wrapText="1"/>
    </xf>
    <xf numFmtId="49" fontId="32" fillId="0" borderId="3" xfId="14316" applyNumberFormat="1" applyFont="1" applyFill="1" applyBorder="1" applyAlignment="1">
      <alignment horizontal="center" vertical="center"/>
    </xf>
    <xf numFmtId="49" fontId="32" fillId="0" borderId="4" xfId="14316" applyNumberFormat="1" applyFont="1" applyFill="1" applyBorder="1" applyAlignment="1">
      <alignment horizontal="center" vertical="center"/>
    </xf>
    <xf numFmtId="0" fontId="32" fillId="0" borderId="1" xfId="14316" applyNumberFormat="1" applyFont="1" applyFill="1" applyBorder="1" applyAlignment="1">
      <alignment horizontal="center" vertical="center"/>
    </xf>
    <xf numFmtId="0" fontId="33" fillId="0" borderId="0" xfId="3130" applyFont="1" applyFill="1" applyBorder="1" applyAlignment="1">
      <alignment horizontal="left" vertical="center"/>
    </xf>
    <xf numFmtId="0" fontId="33" fillId="0" borderId="0" xfId="3130" applyFont="1" applyFill="1"/>
    <xf numFmtId="49" fontId="32" fillId="0" borderId="0" xfId="14316" applyNumberFormat="1" applyFont="1" applyFill="1" applyBorder="1" applyAlignment="1">
      <alignment horizontal="center" vertical="center" wrapText="1"/>
    </xf>
    <xf numFmtId="0" fontId="32" fillId="0" borderId="13" xfId="14316" applyFont="1" applyFill="1" applyBorder="1" applyAlignment="1">
      <alignment horizontal="center" vertical="center" wrapText="1"/>
    </xf>
    <xf numFmtId="0" fontId="32" fillId="0" borderId="14" xfId="14316" applyFont="1" applyFill="1" applyBorder="1" applyAlignment="1">
      <alignment horizontal="center" vertical="center" wrapText="1"/>
    </xf>
    <xf numFmtId="0" fontId="32" fillId="0" borderId="10" xfId="14316" applyFont="1" applyFill="1" applyBorder="1" applyAlignment="1">
      <alignment horizontal="center" vertical="center" wrapText="1"/>
    </xf>
    <xf numFmtId="0" fontId="32" fillId="0" borderId="1" xfId="3130" applyFont="1" applyFill="1" applyBorder="1" applyAlignment="1">
      <alignment horizontal="center"/>
    </xf>
    <xf numFmtId="49" fontId="32" fillId="0" borderId="10" xfId="3130" applyNumberFormat="1" applyFont="1" applyFill="1" applyBorder="1" applyAlignment="1">
      <alignment horizontal="center"/>
    </xf>
    <xf numFmtId="0" fontId="32" fillId="0" borderId="10" xfId="3130" applyFont="1" applyBorder="1" applyAlignment="1">
      <alignment horizontal="center"/>
    </xf>
    <xf numFmtId="0" fontId="40" fillId="0" borderId="0" xfId="12362" applyFont="1"/>
    <xf numFmtId="0" fontId="41" fillId="0" borderId="0" xfId="12362" applyFont="1" applyFill="1"/>
    <xf numFmtId="0" fontId="42" fillId="0" borderId="0" xfId="12362" applyFont="1"/>
    <xf numFmtId="0" fontId="42" fillId="0" borderId="0" xfId="12362" applyFont="1" applyFill="1"/>
    <xf numFmtId="0" fontId="42" fillId="0" borderId="0" xfId="12362" applyFont="1" applyBorder="1"/>
    <xf numFmtId="0" fontId="42" fillId="0" borderId="14" xfId="12362" applyFont="1" applyBorder="1"/>
    <xf numFmtId="0" fontId="40" fillId="0" borderId="0" xfId="12362" applyFont="1" applyFill="1"/>
    <xf numFmtId="0" fontId="40" fillId="0" borderId="0" xfId="12362" applyFont="1" applyFill="1" applyAlignment="1"/>
    <xf numFmtId="0" fontId="40" fillId="0" borderId="0" xfId="12362" applyFont="1" applyAlignment="1"/>
    <xf numFmtId="0" fontId="40" fillId="0" borderId="0" xfId="12362" applyFont="1" applyFill="1" applyBorder="1" applyAlignment="1"/>
    <xf numFmtId="0" fontId="40" fillId="0" borderId="0" xfId="12362" applyFont="1" applyBorder="1"/>
    <xf numFmtId="0" fontId="42" fillId="0" borderId="8" xfId="12362" applyFont="1" applyBorder="1"/>
    <xf numFmtId="0" fontId="42" fillId="0" borderId="0" xfId="12362" applyFont="1" applyFill="1" applyAlignment="1">
      <alignment horizontal="left"/>
    </xf>
    <xf numFmtId="0" fontId="43" fillId="0" borderId="0" xfId="12362" applyFont="1"/>
    <xf numFmtId="0" fontId="44" fillId="0" borderId="0" xfId="12362" applyFont="1"/>
    <xf numFmtId="0" fontId="45" fillId="0" borderId="0" xfId="10895" applyFont="1" applyBorder="1" applyAlignment="1">
      <alignment horizontal="center" vertical="center"/>
    </xf>
    <xf numFmtId="0" fontId="45" fillId="0" borderId="0" xfId="10895" applyFont="1" applyFill="1" applyBorder="1" applyAlignment="1">
      <alignment horizontal="center" vertical="center"/>
    </xf>
    <xf numFmtId="0" fontId="43" fillId="0" borderId="0" xfId="12362" applyFont="1" applyAlignment="1">
      <alignment horizontal="center" vertical="center"/>
    </xf>
    <xf numFmtId="0" fontId="43" fillId="0" borderId="0" xfId="12362" applyFont="1" applyFill="1" applyAlignment="1">
      <alignment horizontal="center" vertical="center"/>
    </xf>
    <xf numFmtId="0" fontId="46" fillId="0" borderId="0" xfId="10895" applyFont="1" applyBorder="1" applyAlignment="1">
      <alignment horizontal="center" vertical="center"/>
    </xf>
    <xf numFmtId="0" fontId="43" fillId="0" borderId="0" xfId="10895" applyFont="1" applyBorder="1" applyAlignment="1">
      <alignment horizontal="center" vertical="center"/>
    </xf>
    <xf numFmtId="206" fontId="47" fillId="0" borderId="0" xfId="12362" applyNumberFormat="1" applyFont="1" applyFill="1" applyAlignment="1">
      <alignment horizontal="center" vertical="center"/>
    </xf>
    <xf numFmtId="0" fontId="46" fillId="0" borderId="0" xfId="12362" applyFont="1" applyAlignment="1">
      <alignment vertical="center"/>
    </xf>
    <xf numFmtId="0" fontId="46" fillId="0" borderId="0" xfId="10895" applyFont="1" applyFill="1" applyBorder="1" applyAlignment="1">
      <alignment horizontal="center" vertical="center"/>
    </xf>
    <xf numFmtId="0" fontId="46" fillId="4" borderId="0" xfId="3130" applyFont="1" applyFill="1" applyBorder="1" applyAlignment="1">
      <alignment horizontal="left" vertical="center"/>
    </xf>
    <xf numFmtId="0" fontId="48" fillId="0" borderId="0" xfId="3130" applyFont="1" applyFill="1" applyBorder="1" applyAlignment="1">
      <alignment horizontal="left" vertical="center" shrinkToFit="1"/>
    </xf>
    <xf numFmtId="204" fontId="41" fillId="0" borderId="0" xfId="3130" applyNumberFormat="1" applyFont="1" applyFill="1" applyBorder="1" applyAlignment="1">
      <alignment horizontal="center" vertical="center" shrinkToFit="1"/>
    </xf>
    <xf numFmtId="49" fontId="41" fillId="0" borderId="0" xfId="3130" applyNumberFormat="1" applyFont="1" applyFill="1" applyBorder="1" applyAlignment="1">
      <alignment horizontal="center" vertical="center" shrinkToFit="1"/>
    </xf>
    <xf numFmtId="0" fontId="41" fillId="0" borderId="0" xfId="3130" applyFont="1" applyFill="1" applyBorder="1" applyAlignment="1">
      <alignment horizontal="center" vertical="center" shrinkToFit="1"/>
    </xf>
    <xf numFmtId="0" fontId="46" fillId="0" borderId="0" xfId="3130" applyFont="1" applyFill="1" applyBorder="1" applyAlignment="1">
      <alignment horizontal="left" vertical="center" shrinkToFit="1"/>
    </xf>
    <xf numFmtId="0" fontId="40" fillId="7" borderId="1" xfId="14316" applyFont="1" applyFill="1" applyBorder="1" applyAlignment="1">
      <alignment horizontal="center" vertical="center"/>
    </xf>
    <xf numFmtId="0" fontId="40" fillId="0" borderId="1" xfId="14316" applyFont="1" applyBorder="1" applyAlignment="1">
      <alignment horizontal="center" vertical="center"/>
    </xf>
    <xf numFmtId="0" fontId="40" fillId="0" borderId="1" xfId="14316" applyFont="1" applyFill="1" applyBorder="1" applyAlignment="1">
      <alignment horizontal="center" vertical="center"/>
    </xf>
    <xf numFmtId="0" fontId="40" fillId="0" borderId="1" xfId="12362" applyFont="1" applyBorder="1" applyAlignment="1">
      <alignment horizontal="center" wrapText="1"/>
    </xf>
    <xf numFmtId="0" fontId="40" fillId="0" borderId="3" xfId="4366" applyFont="1" applyFill="1" applyBorder="1" applyAlignment="1">
      <alignment horizontal="center" vertical="center" wrapText="1"/>
    </xf>
    <xf numFmtId="207" fontId="40" fillId="0" borderId="1" xfId="4366" applyNumberFormat="1" applyFont="1" applyFill="1" applyBorder="1" applyAlignment="1">
      <alignment horizontal="center" vertical="center" wrapText="1"/>
    </xf>
    <xf numFmtId="207" fontId="40" fillId="0" borderId="1" xfId="4366" applyNumberFormat="1" applyFont="1" applyFill="1" applyBorder="1" applyAlignment="1">
      <alignment horizontal="center"/>
    </xf>
    <xf numFmtId="0" fontId="40" fillId="0" borderId="12" xfId="4366" applyFont="1" applyFill="1" applyBorder="1" applyAlignment="1">
      <alignment horizontal="center" vertical="center" wrapText="1"/>
    </xf>
    <xf numFmtId="0" fontId="41" fillId="0" borderId="1" xfId="12362" applyFont="1" applyBorder="1" applyAlignment="1">
      <alignment horizontal="center" wrapText="1"/>
    </xf>
    <xf numFmtId="0" fontId="40" fillId="0" borderId="4" xfId="4366" applyFont="1" applyFill="1" applyBorder="1" applyAlignment="1">
      <alignment horizontal="center" vertical="center" wrapText="1"/>
    </xf>
    <xf numFmtId="204" fontId="40" fillId="0" borderId="0" xfId="3130" applyNumberFormat="1" applyFont="1" applyFill="1" applyBorder="1" applyAlignment="1">
      <alignment horizontal="center" vertical="center" shrinkToFit="1"/>
    </xf>
    <xf numFmtId="49" fontId="40" fillId="0" borderId="0" xfId="3130" applyNumberFormat="1" applyFont="1" applyFill="1" applyBorder="1" applyAlignment="1">
      <alignment horizontal="center" vertical="center" shrinkToFit="1"/>
    </xf>
    <xf numFmtId="0" fontId="40" fillId="0" borderId="0" xfId="3130" applyFont="1" applyFill="1" applyBorder="1" applyAlignment="1">
      <alignment horizontal="center" vertical="center" shrinkToFit="1"/>
    </xf>
    <xf numFmtId="0" fontId="40" fillId="0" borderId="1" xfId="4366" applyFont="1" applyFill="1" applyBorder="1" applyAlignment="1">
      <alignment horizontal="center" vertical="center" wrapText="1"/>
    </xf>
    <xf numFmtId="207" fontId="40" fillId="0" borderId="1" xfId="14316" applyNumberFormat="1" applyFont="1" applyFill="1" applyBorder="1" applyAlignment="1">
      <alignment horizontal="center" vertical="center" wrapText="1"/>
    </xf>
    <xf numFmtId="207" fontId="40" fillId="0" borderId="1" xfId="14316" applyNumberFormat="1" applyFont="1" applyBorder="1" applyAlignment="1">
      <alignment horizontal="center"/>
    </xf>
    <xf numFmtId="0" fontId="40" fillId="8" borderId="4" xfId="14316" applyFont="1" applyFill="1" applyBorder="1" applyAlignment="1">
      <alignment horizontal="center" vertical="center"/>
    </xf>
    <xf numFmtId="0" fontId="40" fillId="0" borderId="4" xfId="14316" applyFont="1" applyBorder="1" applyAlignment="1">
      <alignment horizontal="center" vertical="center"/>
    </xf>
    <xf numFmtId="0" fontId="40" fillId="0" borderId="4" xfId="14316" applyFont="1" applyFill="1" applyBorder="1" applyAlignment="1">
      <alignment horizontal="center" vertical="center"/>
    </xf>
    <xf numFmtId="0" fontId="40" fillId="8" borderId="1" xfId="14316" applyFont="1" applyFill="1" applyBorder="1" applyAlignment="1">
      <alignment horizontal="center" vertical="center"/>
    </xf>
    <xf numFmtId="0" fontId="40" fillId="0" borderId="3" xfId="14316" applyFont="1" applyBorder="1" applyAlignment="1">
      <alignment horizontal="center" vertical="center"/>
    </xf>
    <xf numFmtId="0" fontId="40" fillId="0" borderId="10" xfId="14316" applyFont="1" applyFill="1" applyBorder="1" applyAlignment="1">
      <alignment horizontal="center" vertical="center"/>
    </xf>
    <xf numFmtId="0" fontId="40" fillId="0" borderId="12" xfId="14316" applyFont="1" applyBorder="1" applyAlignment="1">
      <alignment horizontal="center" vertical="center"/>
    </xf>
    <xf numFmtId="0" fontId="40" fillId="0" borderId="0" xfId="12362" applyFont="1" applyFill="1" applyBorder="1" applyAlignment="1">
      <alignment vertical="center"/>
    </xf>
    <xf numFmtId="0" fontId="46" fillId="0" borderId="0" xfId="12362" applyFont="1" applyBorder="1" applyAlignment="1">
      <alignment vertical="center"/>
    </xf>
    <xf numFmtId="0" fontId="40" fillId="9" borderId="1" xfId="14316" applyFont="1" applyFill="1" applyBorder="1" applyAlignment="1">
      <alignment horizontal="center" vertical="center"/>
    </xf>
    <xf numFmtId="0" fontId="40" fillId="0" borderId="1" xfId="12362" applyFont="1" applyBorder="1" applyAlignment="1">
      <alignment horizontal="center"/>
    </xf>
    <xf numFmtId="0" fontId="40" fillId="10" borderId="1" xfId="14316" applyFont="1" applyFill="1" applyBorder="1" applyAlignment="1">
      <alignment horizontal="center" vertical="center"/>
    </xf>
    <xf numFmtId="0" fontId="40" fillId="0" borderId="1" xfId="12362" applyFont="1" applyBorder="1" applyAlignment="1">
      <alignment horizontal="center" vertical="center"/>
    </xf>
    <xf numFmtId="207" fontId="40" fillId="0" borderId="12" xfId="14316" applyNumberFormat="1" applyFont="1" applyFill="1" applyBorder="1" applyAlignment="1">
      <alignment horizontal="center"/>
    </xf>
    <xf numFmtId="207" fontId="40" fillId="0" borderId="9" xfId="12362" applyNumberFormat="1" applyFont="1" applyBorder="1" applyAlignment="1">
      <alignment horizontal="center"/>
    </xf>
    <xf numFmtId="207" fontId="40" fillId="0" borderId="1" xfId="12362" applyNumberFormat="1" applyFont="1" applyBorder="1" applyAlignment="1">
      <alignment horizontal="center" wrapText="1"/>
    </xf>
    <xf numFmtId="0" fontId="40" fillId="9" borderId="3" xfId="14316" applyFont="1" applyFill="1" applyBorder="1" applyAlignment="1">
      <alignment horizontal="center" vertical="center"/>
    </xf>
    <xf numFmtId="0" fontId="40" fillId="9" borderId="4" xfId="14316" applyFont="1" applyFill="1" applyBorder="1" applyAlignment="1">
      <alignment horizontal="center" vertical="center"/>
    </xf>
    <xf numFmtId="0" fontId="40" fillId="0" borderId="1" xfId="12362" applyFont="1" applyBorder="1" applyAlignment="1">
      <alignment horizontal="center" vertical="center" wrapText="1"/>
    </xf>
    <xf numFmtId="0" fontId="40" fillId="0" borderId="1" xfId="12362" applyFont="1" applyFill="1" applyBorder="1" applyAlignment="1">
      <alignment horizontal="center"/>
    </xf>
    <xf numFmtId="0" fontId="40" fillId="0" borderId="0" xfId="3130" applyNumberFormat="1" applyFont="1" applyFill="1" applyBorder="1" applyAlignment="1">
      <alignment horizontal="center" vertical="center" shrinkToFit="1"/>
    </xf>
    <xf numFmtId="0" fontId="41" fillId="7" borderId="3" xfId="14316" applyFont="1" applyFill="1" applyBorder="1" applyAlignment="1">
      <alignment horizontal="center" vertical="center"/>
    </xf>
    <xf numFmtId="0" fontId="41" fillId="7" borderId="4" xfId="14316" applyFont="1" applyFill="1" applyBorder="1" applyAlignment="1">
      <alignment horizontal="center" vertical="center"/>
    </xf>
    <xf numFmtId="0" fontId="40" fillId="0" borderId="3" xfId="14316" applyFont="1" applyFill="1" applyBorder="1" applyAlignment="1">
      <alignment horizontal="center" vertical="center"/>
    </xf>
    <xf numFmtId="0" fontId="40" fillId="0" borderId="1" xfId="10895" applyFont="1" applyFill="1" applyBorder="1" applyAlignment="1">
      <alignment horizontal="center" vertical="center" wrapText="1"/>
    </xf>
    <xf numFmtId="207" fontId="40" fillId="0" borderId="1" xfId="12362" applyNumberFormat="1" applyFont="1" applyBorder="1" applyAlignment="1">
      <alignment horizontal="center" vertical="center"/>
    </xf>
    <xf numFmtId="207" fontId="40" fillId="0" borderId="1" xfId="10895" applyNumberFormat="1" applyFont="1" applyFill="1" applyBorder="1" applyAlignment="1">
      <alignment horizontal="center" wrapText="1"/>
    </xf>
    <xf numFmtId="207" fontId="40" fillId="0" borderId="1" xfId="12362" applyNumberFormat="1" applyFont="1" applyBorder="1" applyAlignment="1">
      <alignment horizontal="center" vertical="center" wrapText="1"/>
    </xf>
    <xf numFmtId="207" fontId="40" fillId="0" borderId="0" xfId="14316" applyNumberFormat="1" applyFont="1" applyFill="1" applyBorder="1" applyAlignment="1">
      <alignment horizontal="center"/>
    </xf>
    <xf numFmtId="0" fontId="40" fillId="7" borderId="3" xfId="14316" applyFont="1" applyFill="1" applyBorder="1" applyAlignment="1">
      <alignment horizontal="center" vertical="center"/>
    </xf>
    <xf numFmtId="0" fontId="40" fillId="7" borderId="4" xfId="14316" applyFont="1" applyFill="1" applyBorder="1" applyAlignment="1">
      <alignment horizontal="center" vertical="center"/>
    </xf>
    <xf numFmtId="0" fontId="40" fillId="0" borderId="1" xfId="4366" applyFont="1" applyFill="1" applyBorder="1" applyAlignment="1">
      <alignment horizontal="center" vertical="center"/>
    </xf>
    <xf numFmtId="207" fontId="40" fillId="0" borderId="1" xfId="12362" applyNumberFormat="1" applyFont="1" applyBorder="1" applyAlignment="1">
      <alignment horizontal="center"/>
    </xf>
    <xf numFmtId="0" fontId="42" fillId="0" borderId="0" xfId="12362" applyFont="1" applyFill="1" applyBorder="1"/>
    <xf numFmtId="0" fontId="40" fillId="10" borderId="3" xfId="14316" applyFont="1" applyFill="1" applyBorder="1" applyAlignment="1">
      <alignment horizontal="center" vertical="center"/>
    </xf>
    <xf numFmtId="0" fontId="49" fillId="0" borderId="0" xfId="12362" applyFont="1" applyBorder="1" applyAlignment="1">
      <alignment horizontal="center"/>
    </xf>
    <xf numFmtId="0" fontId="40" fillId="10" borderId="4" xfId="14316" applyFont="1" applyFill="1" applyBorder="1" applyAlignment="1">
      <alignment horizontal="center" vertical="center"/>
    </xf>
    <xf numFmtId="0" fontId="40" fillId="0" borderId="0" xfId="14316" applyFont="1" applyBorder="1" applyAlignment="1">
      <alignment horizontal="center" vertical="center"/>
    </xf>
    <xf numFmtId="0" fontId="40" fillId="0" borderId="3" xfId="10895" applyFont="1" applyFill="1" applyBorder="1" applyAlignment="1">
      <alignment horizontal="center" vertical="center" wrapText="1"/>
    </xf>
    <xf numFmtId="0" fontId="40" fillId="0" borderId="12" xfId="10895" applyFont="1" applyFill="1" applyBorder="1" applyAlignment="1">
      <alignment horizontal="center" vertical="center" wrapText="1"/>
    </xf>
    <xf numFmtId="0" fontId="0" fillId="0" borderId="0" xfId="12362" applyFont="1"/>
    <xf numFmtId="0" fontId="40" fillId="0" borderId="4" xfId="10895" applyFont="1" applyFill="1" applyBorder="1" applyAlignment="1">
      <alignment horizontal="center" vertical="center" wrapText="1"/>
    </xf>
    <xf numFmtId="0" fontId="40" fillId="8" borderId="3" xfId="14316" applyFont="1" applyFill="1" applyBorder="1" applyAlignment="1">
      <alignment horizontal="center" vertical="center"/>
    </xf>
    <xf numFmtId="0" fontId="40" fillId="0" borderId="1" xfId="12362" applyFont="1" applyFill="1" applyBorder="1" applyAlignment="1">
      <alignment horizontal="center" wrapText="1"/>
    </xf>
    <xf numFmtId="0" fontId="40" fillId="0" borderId="3" xfId="12362" applyFont="1" applyFill="1" applyBorder="1" applyAlignment="1">
      <alignment horizontal="center"/>
    </xf>
    <xf numFmtId="0" fontId="49" fillId="0" borderId="0" xfId="12362" applyFont="1" applyBorder="1"/>
    <xf numFmtId="0" fontId="46" fillId="0" borderId="0" xfId="12362" applyFont="1" applyFill="1" applyBorder="1" applyAlignment="1">
      <alignment horizontal="left" vertical="center" shrinkToFit="1"/>
    </xf>
    <xf numFmtId="207" fontId="40" fillId="0" borderId="0" xfId="12362" applyNumberFormat="1" applyFont="1" applyFill="1" applyBorder="1" applyAlignment="1">
      <alignment horizontal="center" wrapText="1"/>
    </xf>
    <xf numFmtId="0" fontId="46" fillId="0" borderId="0" xfId="12362" applyFont="1" applyBorder="1" applyAlignment="1">
      <alignment horizontal="left" vertical="center" shrinkToFit="1"/>
    </xf>
    <xf numFmtId="0" fontId="40" fillId="7" borderId="1" xfId="12362" applyFont="1" applyFill="1" applyBorder="1" applyAlignment="1">
      <alignment horizontal="center" vertical="center"/>
    </xf>
    <xf numFmtId="0" fontId="42" fillId="0" borderId="0" xfId="12362" applyFont="1" applyBorder="1" applyAlignment="1">
      <alignment horizontal="center"/>
    </xf>
    <xf numFmtId="0" fontId="40" fillId="7" borderId="3" xfId="12362" applyFont="1" applyFill="1" applyBorder="1"/>
    <xf numFmtId="0" fontId="40" fillId="0" borderId="3" xfId="12362" applyFont="1" applyBorder="1"/>
    <xf numFmtId="0" fontId="40" fillId="0" borderId="3" xfId="12362" applyFont="1" applyBorder="1" applyAlignment="1">
      <alignment horizontal="center" vertical="center"/>
    </xf>
    <xf numFmtId="0" fontId="40" fillId="11" borderId="1" xfId="12362" applyFont="1" applyFill="1" applyBorder="1" applyAlignment="1">
      <alignment horizontal="center" vertical="center"/>
    </xf>
    <xf numFmtId="0" fontId="41" fillId="0" borderId="3" xfId="12362" applyFont="1" applyFill="1" applyBorder="1" applyAlignment="1">
      <alignment horizontal="center" vertical="center"/>
    </xf>
    <xf numFmtId="0" fontId="41" fillId="0" borderId="1" xfId="12362" applyFont="1" applyBorder="1" applyAlignment="1">
      <alignment horizontal="center" vertical="center"/>
    </xf>
    <xf numFmtId="0" fontId="41" fillId="0" borderId="12" xfId="12362" applyFont="1" applyFill="1" applyBorder="1" applyAlignment="1">
      <alignment horizontal="center" vertical="center"/>
    </xf>
    <xf numFmtId="0" fontId="40" fillId="0" borderId="1" xfId="10895" applyFont="1" applyFill="1" applyBorder="1" applyAlignment="1">
      <alignment horizontal="center"/>
    </xf>
    <xf numFmtId="0" fontId="40" fillId="11" borderId="1" xfId="12362" applyFont="1" applyFill="1" applyBorder="1" applyAlignment="1">
      <alignment horizontal="center" vertical="center" wrapText="1"/>
    </xf>
    <xf numFmtId="0" fontId="41" fillId="0" borderId="4" xfId="12362" applyFont="1" applyFill="1" applyBorder="1" applyAlignment="1">
      <alignment horizontal="center" vertical="center"/>
    </xf>
    <xf numFmtId="0" fontId="40" fillId="11" borderId="0" xfId="12362" applyFont="1" applyFill="1" applyBorder="1" applyAlignment="1">
      <alignment horizontal="center" vertical="center"/>
    </xf>
    <xf numFmtId="0" fontId="0" fillId="0" borderId="0" xfId="12362" applyFont="1" applyBorder="1" applyAlignment="1">
      <alignment horizontal="center" vertical="center"/>
    </xf>
    <xf numFmtId="207" fontId="40" fillId="0" borderId="0" xfId="12362" applyNumberFormat="1" applyFont="1" applyBorder="1" applyAlignment="1">
      <alignment horizontal="center" vertical="center" wrapText="1"/>
    </xf>
    <xf numFmtId="207" fontId="40" fillId="0" borderId="0" xfId="12362" applyNumberFormat="1" applyFont="1" applyBorder="1" applyAlignment="1">
      <alignment horizontal="center" wrapText="1"/>
    </xf>
    <xf numFmtId="0" fontId="40" fillId="8" borderId="1" xfId="12362" applyFont="1" applyFill="1" applyBorder="1" applyAlignment="1">
      <alignment horizontal="center" vertical="center"/>
    </xf>
    <xf numFmtId="0" fontId="40" fillId="8" borderId="1" xfId="12362" applyFont="1" applyFill="1" applyBorder="1"/>
    <xf numFmtId="0" fontId="40" fillId="0" borderId="1" xfId="12362" applyFont="1" applyFill="1" applyBorder="1" applyAlignment="1">
      <alignment horizontal="center" vertical="center"/>
    </xf>
    <xf numFmtId="207" fontId="40" fillId="0" borderId="1" xfId="12362" applyNumberFormat="1" applyFont="1" applyFill="1" applyBorder="1" applyAlignment="1">
      <alignment horizontal="center" vertical="center" wrapText="1"/>
    </xf>
    <xf numFmtId="207" fontId="40" fillId="0" borderId="1" xfId="12362" applyNumberFormat="1" applyFont="1" applyFill="1" applyBorder="1" applyAlignment="1">
      <alignment horizontal="center" wrapText="1"/>
    </xf>
    <xf numFmtId="0" fontId="40" fillId="7" borderId="1" xfId="12362" applyFont="1" applyFill="1" applyBorder="1"/>
    <xf numFmtId="0" fontId="40" fillId="0" borderId="1" xfId="12362" applyFont="1" applyFill="1" applyBorder="1" applyAlignment="1">
      <alignment horizontal="center" vertical="center" wrapText="1"/>
    </xf>
    <xf numFmtId="0" fontId="48" fillId="0" borderId="0" xfId="12362" applyFont="1" applyFill="1" applyBorder="1" applyAlignment="1">
      <alignment horizontal="left" vertical="center" shrinkToFit="1"/>
    </xf>
    <xf numFmtId="0" fontId="41" fillId="0" borderId="0" xfId="12362" applyFont="1" applyFill="1" applyBorder="1"/>
    <xf numFmtId="0" fontId="40" fillId="0" borderId="14" xfId="10895" applyFont="1" applyFill="1" applyBorder="1" applyAlignment="1">
      <alignment horizontal="center"/>
    </xf>
    <xf numFmtId="0" fontId="40" fillId="0" borderId="0" xfId="12362" applyFont="1" applyFill="1" applyBorder="1" applyAlignment="1">
      <alignment horizontal="center" vertical="center"/>
    </xf>
    <xf numFmtId="207" fontId="40" fillId="0" borderId="14" xfId="12362" applyNumberFormat="1" applyFont="1" applyFill="1" applyBorder="1" applyAlignment="1">
      <alignment horizontal="center" vertical="center" wrapText="1"/>
    </xf>
    <xf numFmtId="0" fontId="42" fillId="0" borderId="0" xfId="12362" applyFont="1" applyFill="1" applyBorder="1" applyAlignment="1">
      <alignment horizontal="center"/>
    </xf>
    <xf numFmtId="0" fontId="40" fillId="9" borderId="1" xfId="12362" applyFont="1" applyFill="1" applyBorder="1" applyAlignment="1">
      <alignment horizontal="center" vertical="center"/>
    </xf>
    <xf numFmtId="0" fontId="40" fillId="9" borderId="3" xfId="12362" applyFont="1" applyFill="1" applyBorder="1"/>
    <xf numFmtId="0" fontId="40" fillId="0" borderId="12" xfId="12362" applyFont="1" applyBorder="1" applyAlignment="1">
      <alignment horizontal="center" vertical="center"/>
    </xf>
    <xf numFmtId="0" fontId="40" fillId="0" borderId="4" xfId="12362" applyFont="1" applyBorder="1" applyAlignment="1">
      <alignment horizontal="center" vertical="center"/>
    </xf>
    <xf numFmtId="0" fontId="46" fillId="0" borderId="15" xfId="12362" applyFont="1" applyFill="1" applyBorder="1" applyAlignment="1">
      <alignment horizontal="left" vertical="center" shrinkToFit="1"/>
    </xf>
    <xf numFmtId="0" fontId="49" fillId="0" borderId="0" xfId="12362" applyFont="1" applyFill="1" applyBorder="1" applyAlignment="1">
      <alignment horizontal="center"/>
    </xf>
    <xf numFmtId="0" fontId="40" fillId="0" borderId="0" xfId="12362" applyFont="1" applyFill="1" applyBorder="1" applyAlignment="1">
      <alignment horizontal="left" vertical="center" shrinkToFit="1"/>
    </xf>
    <xf numFmtId="0" fontId="40" fillId="10" borderId="1" xfId="12362" applyFont="1" applyFill="1" applyBorder="1" applyAlignment="1">
      <alignment horizontal="center" vertical="center"/>
    </xf>
    <xf numFmtId="0" fontId="40" fillId="10" borderId="1" xfId="12362" applyFont="1" applyFill="1" applyBorder="1"/>
    <xf numFmtId="0" fontId="40" fillId="0" borderId="1" xfId="12362" applyFont="1" applyFill="1" applyBorder="1"/>
    <xf numFmtId="207" fontId="40" fillId="0" borderId="9" xfId="12362" applyNumberFormat="1" applyFont="1" applyFill="1" applyBorder="1" applyAlignment="1">
      <alignment horizontal="center" vertical="center" wrapText="1"/>
    </xf>
    <xf numFmtId="0" fontId="40" fillId="10" borderId="3" xfId="12362" applyFont="1" applyFill="1" applyBorder="1" applyAlignment="1">
      <alignment horizontal="center" vertical="center"/>
    </xf>
    <xf numFmtId="0" fontId="40" fillId="0" borderId="3" xfId="12362" applyFont="1" applyFill="1" applyBorder="1" applyAlignment="1">
      <alignment horizontal="center" vertical="center"/>
    </xf>
    <xf numFmtId="0" fontId="50" fillId="0" borderId="0" xfId="12362" applyFont="1" applyFill="1" applyBorder="1"/>
    <xf numFmtId="0" fontId="49" fillId="0" borderId="0" xfId="12362" applyFont="1" applyFill="1" applyBorder="1"/>
    <xf numFmtId="0" fontId="40" fillId="10" borderId="4" xfId="12362" applyFont="1" applyFill="1" applyBorder="1" applyAlignment="1">
      <alignment horizontal="center" vertical="center"/>
    </xf>
    <xf numFmtId="0" fontId="40" fillId="0" borderId="4" xfId="12362" applyFont="1" applyFill="1" applyBorder="1" applyAlignment="1">
      <alignment horizontal="center" vertical="center"/>
    </xf>
    <xf numFmtId="0" fontId="41" fillId="0" borderId="0" xfId="12362" applyFont="1" applyAlignment="1">
      <alignment horizontal="center" wrapText="1"/>
    </xf>
    <xf numFmtId="0" fontId="40" fillId="7" borderId="1" xfId="12362" applyFont="1" applyFill="1" applyBorder="1" applyAlignment="1"/>
    <xf numFmtId="0" fontId="40" fillId="0" borderId="1" xfId="12362" applyFont="1" applyBorder="1" applyAlignment="1"/>
    <xf numFmtId="0" fontId="40" fillId="7" borderId="3" xfId="12362" applyFont="1" applyFill="1" applyBorder="1" applyAlignment="1">
      <alignment horizontal="center" vertical="center"/>
    </xf>
    <xf numFmtId="0" fontId="40" fillId="7" borderId="4" xfId="12362" applyFont="1" applyFill="1" applyBorder="1" applyAlignment="1">
      <alignment horizontal="center" vertical="center"/>
    </xf>
    <xf numFmtId="0" fontId="40" fillId="8" borderId="4" xfId="12362" applyFont="1" applyFill="1" applyBorder="1" applyAlignment="1">
      <alignment horizontal="center" vertical="center"/>
    </xf>
    <xf numFmtId="0" fontId="41" fillId="0" borderId="0" xfId="12362" applyFont="1" applyFill="1" applyAlignment="1">
      <alignment horizontal="center" wrapText="1"/>
    </xf>
    <xf numFmtId="0" fontId="40" fillId="0" borderId="1" xfId="10895" applyFont="1" applyFill="1" applyBorder="1" applyAlignment="1">
      <alignment horizontal="center" wrapText="1"/>
    </xf>
    <xf numFmtId="197" fontId="40" fillId="0" borderId="0" xfId="12362" applyNumberFormat="1" applyFont="1" applyFill="1" applyBorder="1" applyAlignment="1" applyProtection="1">
      <alignment horizontal="center" wrapText="1"/>
      <protection locked="0"/>
    </xf>
    <xf numFmtId="0" fontId="40" fillId="0" borderId="0" xfId="12362" applyFont="1" applyFill="1" applyBorder="1" applyAlignment="1">
      <alignment horizontal="center" vertical="center" wrapText="1"/>
    </xf>
    <xf numFmtId="207" fontId="40" fillId="0" borderId="0" xfId="12362" applyNumberFormat="1" applyFont="1" applyFill="1" applyBorder="1" applyAlignment="1">
      <alignment horizontal="center" vertical="center" wrapText="1"/>
    </xf>
    <xf numFmtId="0" fontId="40" fillId="0" borderId="10" xfId="12362" applyFont="1" applyBorder="1" applyAlignment="1">
      <alignment horizontal="center" vertical="center"/>
    </xf>
    <xf numFmtId="0" fontId="40" fillId="0" borderId="0" xfId="12362" applyFont="1" applyBorder="1" applyAlignment="1"/>
    <xf numFmtId="0" fontId="41" fillId="0" borderId="3" xfId="12362" applyFont="1" applyFill="1" applyBorder="1" applyAlignment="1">
      <alignment horizontal="center" vertical="center" wrapText="1"/>
    </xf>
    <xf numFmtId="0" fontId="41" fillId="0" borderId="0" xfId="12362" applyFont="1" applyBorder="1" applyAlignment="1"/>
    <xf numFmtId="0" fontId="41" fillId="0" borderId="12" xfId="12362" applyFont="1" applyFill="1" applyBorder="1" applyAlignment="1">
      <alignment horizontal="center" vertical="center" wrapText="1"/>
    </xf>
    <xf numFmtId="0" fontId="41" fillId="0" borderId="4" xfId="12362" applyFont="1" applyFill="1" applyBorder="1" applyAlignment="1">
      <alignment horizontal="center" vertical="center" wrapText="1"/>
    </xf>
    <xf numFmtId="207" fontId="40" fillId="0" borderId="4" xfId="12362" applyNumberFormat="1" applyFont="1" applyFill="1" applyBorder="1" applyAlignment="1">
      <alignment horizontal="center" wrapText="1"/>
    </xf>
    <xf numFmtId="0" fontId="49" fillId="0" borderId="0" xfId="12362" applyFont="1" applyFill="1" applyBorder="1" applyAlignment="1"/>
    <xf numFmtId="0" fontId="40" fillId="8" borderId="3" xfId="12362" applyFont="1" applyFill="1" applyBorder="1" applyAlignment="1">
      <alignment horizontal="center" vertical="center"/>
    </xf>
    <xf numFmtId="0" fontId="40" fillId="0" borderId="3" xfId="12362" applyFont="1" applyBorder="1" applyAlignment="1">
      <alignment horizontal="center" vertical="center" wrapText="1"/>
    </xf>
    <xf numFmtId="0" fontId="40" fillId="0" borderId="12" xfId="12362" applyFont="1" applyBorder="1" applyAlignment="1">
      <alignment horizontal="center" vertical="center" wrapText="1"/>
    </xf>
    <xf numFmtId="0" fontId="40" fillId="0" borderId="4" xfId="12362" applyFont="1" applyBorder="1" applyAlignment="1">
      <alignment horizontal="center" vertical="center" wrapText="1"/>
    </xf>
    <xf numFmtId="0" fontId="42" fillId="0" borderId="0" xfId="12362" applyFont="1" applyFill="1" applyBorder="1" applyAlignment="1"/>
    <xf numFmtId="0" fontId="40" fillId="0" borderId="16" xfId="12362" applyFont="1" applyBorder="1" applyAlignment="1">
      <alignment horizontal="center" vertical="center"/>
    </xf>
    <xf numFmtId="0" fontId="42" fillId="0" borderId="0" xfId="12362" applyFont="1" applyBorder="1" applyAlignment="1"/>
    <xf numFmtId="0" fontId="40" fillId="9" borderId="3" xfId="12362" applyFont="1" applyFill="1" applyBorder="1" applyAlignment="1">
      <alignment horizontal="center"/>
    </xf>
    <xf numFmtId="0" fontId="40" fillId="0" borderId="3" xfId="12362" applyFont="1" applyBorder="1" applyAlignment="1">
      <alignment horizontal="center"/>
    </xf>
    <xf numFmtId="0" fontId="40" fillId="0" borderId="17" xfId="12362" applyFont="1" applyBorder="1" applyAlignment="1"/>
    <xf numFmtId="0" fontId="40" fillId="0" borderId="17" xfId="12362" applyFont="1" applyBorder="1" applyAlignment="1">
      <alignment horizontal="center" vertical="center"/>
    </xf>
    <xf numFmtId="207" fontId="41" fillId="0" borderId="1" xfId="12362" applyNumberFormat="1" applyFont="1" applyFill="1" applyBorder="1" applyAlignment="1">
      <alignment horizontal="center" vertical="center" wrapText="1"/>
    </xf>
    <xf numFmtId="207" fontId="41" fillId="0" borderId="1" xfId="12362" applyNumberFormat="1" applyFont="1" applyFill="1" applyBorder="1" applyAlignment="1">
      <alignment horizontal="center" wrapText="1"/>
    </xf>
    <xf numFmtId="0" fontId="40" fillId="0" borderId="0" xfId="12362" applyFont="1" applyBorder="1" applyAlignment="1">
      <alignment horizontal="center" vertical="center" wrapText="1"/>
    </xf>
    <xf numFmtId="207" fontId="41" fillId="0" borderId="0" xfId="12362" applyNumberFormat="1" applyFont="1" applyFill="1" applyBorder="1" applyAlignment="1">
      <alignment horizontal="center" vertical="center" wrapText="1"/>
    </xf>
    <xf numFmtId="207" fontId="41" fillId="0" borderId="0" xfId="12362" applyNumberFormat="1" applyFont="1" applyFill="1" applyBorder="1" applyAlignment="1">
      <alignment horizontal="center" wrapText="1"/>
    </xf>
    <xf numFmtId="0" fontId="40" fillId="10" borderId="3" xfId="12362" applyFont="1" applyFill="1" applyBorder="1" applyAlignment="1">
      <alignment horizontal="center"/>
    </xf>
    <xf numFmtId="0" fontId="40" fillId="0" borderId="0" xfId="12362" applyFont="1" applyBorder="1" applyAlignment="1">
      <alignment horizontal="center"/>
    </xf>
    <xf numFmtId="0" fontId="40" fillId="0" borderId="0" xfId="12362" applyFont="1" applyBorder="1" applyAlignment="1">
      <alignment horizontal="center" wrapText="1"/>
    </xf>
    <xf numFmtId="0" fontId="40" fillId="0" borderId="18" xfId="12362" applyFont="1" applyBorder="1" applyAlignment="1">
      <alignment horizontal="center" vertical="center"/>
    </xf>
    <xf numFmtId="0" fontId="40" fillId="0" borderId="19" xfId="12362" applyFont="1" applyBorder="1" applyAlignment="1">
      <alignment horizontal="center" vertical="center"/>
    </xf>
    <xf numFmtId="0" fontId="40" fillId="0" borderId="20" xfId="12362" applyFont="1" applyBorder="1" applyAlignment="1">
      <alignment horizontal="center" vertical="center"/>
    </xf>
    <xf numFmtId="0" fontId="40" fillId="0" borderId="21" xfId="12362" applyFont="1" applyBorder="1" applyAlignment="1">
      <alignment horizontal="center" vertical="center"/>
    </xf>
    <xf numFmtId="0" fontId="40" fillId="0" borderId="22" xfId="12362" applyFont="1" applyBorder="1" applyAlignment="1">
      <alignment horizontal="center" vertical="center"/>
    </xf>
    <xf numFmtId="0" fontId="40" fillId="7" borderId="1" xfId="12362" applyFont="1" applyFill="1" applyBorder="1" applyAlignment="1">
      <alignment horizontal="center"/>
    </xf>
    <xf numFmtId="0" fontId="40" fillId="0" borderId="23" xfId="12362" applyFont="1" applyBorder="1" applyAlignment="1"/>
    <xf numFmtId="207" fontId="41" fillId="0" borderId="9" xfId="12362" applyNumberFormat="1" applyFont="1" applyFill="1" applyBorder="1" applyAlignment="1">
      <alignment horizontal="center" vertical="center" wrapText="1"/>
    </xf>
    <xf numFmtId="0" fontId="40" fillId="0" borderId="24" xfId="12362" applyFont="1" applyBorder="1" applyAlignment="1">
      <alignment horizontal="center" vertical="center"/>
    </xf>
    <xf numFmtId="0" fontId="40" fillId="0" borderId="25" xfId="12362" applyFont="1" applyBorder="1" applyAlignment="1"/>
    <xf numFmtId="207" fontId="40" fillId="0" borderId="9" xfId="12362" applyNumberFormat="1" applyFont="1" applyBorder="1" applyAlignment="1">
      <alignment horizontal="center" vertical="center" wrapText="1"/>
    </xf>
    <xf numFmtId="0" fontId="40" fillId="8" borderId="1" xfId="12362" applyFont="1" applyFill="1" applyBorder="1" applyAlignment="1">
      <alignment horizontal="center"/>
    </xf>
    <xf numFmtId="0" fontId="40" fillId="9" borderId="1" xfId="12362" applyFont="1" applyFill="1" applyBorder="1" applyAlignment="1">
      <alignment horizontal="center"/>
    </xf>
    <xf numFmtId="0" fontId="40" fillId="9" borderId="3" xfId="12362" applyFont="1" applyFill="1" applyBorder="1" applyAlignment="1">
      <alignment horizontal="center" vertical="center"/>
    </xf>
    <xf numFmtId="0" fontId="40" fillId="0" borderId="26" xfId="12362" applyFont="1" applyBorder="1" applyAlignment="1">
      <alignment horizontal="center" vertical="center"/>
    </xf>
    <xf numFmtId="0" fontId="40" fillId="9" borderId="4" xfId="12362" applyFont="1" applyFill="1" applyBorder="1" applyAlignment="1">
      <alignment horizontal="center" vertical="center"/>
    </xf>
    <xf numFmtId="0" fontId="40" fillId="0" borderId="23" xfId="12362" applyFont="1" applyBorder="1" applyAlignment="1">
      <alignment horizontal="center" vertical="center"/>
    </xf>
    <xf numFmtId="0" fontId="40" fillId="10" borderId="1" xfId="12362" applyFont="1" applyFill="1" applyBorder="1" applyAlignment="1">
      <alignment horizontal="center"/>
    </xf>
    <xf numFmtId="204" fontId="40" fillId="0" borderId="0" xfId="12362" applyNumberFormat="1" applyFont="1" applyFill="1" applyBorder="1" applyAlignment="1">
      <alignment horizontal="center" vertical="center" shrinkToFit="1"/>
    </xf>
    <xf numFmtId="49" fontId="40" fillId="0" borderId="0" xfId="12362" applyNumberFormat="1" applyFont="1" applyFill="1" applyBorder="1" applyAlignment="1">
      <alignment horizontal="center" vertical="center" shrinkToFit="1"/>
    </xf>
    <xf numFmtId="0" fontId="40" fillId="0" borderId="0" xfId="12362" applyFont="1" applyFill="1" applyBorder="1" applyAlignment="1">
      <alignment horizontal="center" vertical="center" shrinkToFit="1"/>
    </xf>
    <xf numFmtId="0" fontId="46" fillId="11" borderId="0" xfId="12362" applyFont="1" applyFill="1" applyBorder="1" applyAlignment="1">
      <alignment horizontal="center" vertical="center" shrinkToFit="1"/>
    </xf>
    <xf numFmtId="0" fontId="40" fillId="8" borderId="26" xfId="12362" applyFont="1" applyFill="1" applyBorder="1" applyAlignment="1">
      <alignment horizontal="center" vertical="center"/>
    </xf>
    <xf numFmtId="0" fontId="40" fillId="11" borderId="26" xfId="12362" applyFont="1" applyFill="1" applyBorder="1" applyAlignment="1">
      <alignment horizontal="center" vertical="center"/>
    </xf>
    <xf numFmtId="0" fontId="40" fillId="11" borderId="27" xfId="12362" applyFont="1" applyFill="1" applyBorder="1" applyAlignment="1">
      <alignment horizontal="center" vertical="center"/>
    </xf>
    <xf numFmtId="0" fontId="40" fillId="11" borderId="16" xfId="12362" applyFont="1" applyFill="1" applyBorder="1" applyAlignment="1">
      <alignment horizontal="center" vertical="center"/>
    </xf>
    <xf numFmtId="0" fontId="40" fillId="8" borderId="23" xfId="12362" applyFont="1" applyFill="1" applyBorder="1" applyAlignment="1">
      <alignment horizontal="center" vertical="center"/>
    </xf>
    <xf numFmtId="0" fontId="40" fillId="11" borderId="23" xfId="12362" applyFont="1" applyFill="1" applyBorder="1" applyAlignment="1">
      <alignment horizontal="center" vertical="center"/>
    </xf>
    <xf numFmtId="0" fontId="40" fillId="11" borderId="28" xfId="12362" applyFont="1" applyFill="1" applyBorder="1" applyAlignment="1">
      <alignment horizontal="center" vertical="center"/>
    </xf>
    <xf numFmtId="0" fontId="40" fillId="11" borderId="17" xfId="12362" applyFont="1" applyFill="1" applyBorder="1" applyAlignment="1">
      <alignment horizontal="center" vertical="center"/>
    </xf>
    <xf numFmtId="207" fontId="40" fillId="11" borderId="1" xfId="12362" applyNumberFormat="1" applyFont="1" applyFill="1" applyBorder="1" applyAlignment="1">
      <alignment horizontal="center"/>
    </xf>
    <xf numFmtId="207" fontId="40" fillId="5" borderId="1" xfId="12362" applyNumberFormat="1" applyFont="1" applyFill="1" applyBorder="1" applyAlignment="1">
      <alignment horizontal="center"/>
    </xf>
    <xf numFmtId="0" fontId="40" fillId="10" borderId="26" xfId="12362" applyFont="1" applyFill="1" applyBorder="1" applyAlignment="1">
      <alignment horizontal="center" vertical="center"/>
    </xf>
    <xf numFmtId="0" fontId="40" fillId="10" borderId="23" xfId="12362" applyFont="1" applyFill="1" applyBorder="1" applyAlignment="1">
      <alignment horizontal="center" vertical="center"/>
    </xf>
    <xf numFmtId="0" fontId="40" fillId="7" borderId="26" xfId="12362" applyFont="1" applyFill="1" applyBorder="1" applyAlignment="1">
      <alignment horizontal="center" vertical="center"/>
    </xf>
    <xf numFmtId="0" fontId="40" fillId="7" borderId="23" xfId="12362" applyFont="1" applyFill="1" applyBorder="1" applyAlignment="1">
      <alignment horizontal="center" vertical="center"/>
    </xf>
    <xf numFmtId="0" fontId="40" fillId="0" borderId="12" xfId="12362" applyFont="1" applyFill="1" applyBorder="1" applyAlignment="1">
      <alignment horizontal="center" vertical="center"/>
    </xf>
    <xf numFmtId="207" fontId="40" fillId="0" borderId="0" xfId="12362" applyNumberFormat="1" applyFont="1" applyFill="1" applyBorder="1" applyAlignment="1">
      <alignment horizontal="center"/>
    </xf>
    <xf numFmtId="0" fontId="46" fillId="11" borderId="0" xfId="12362" applyFont="1" applyFill="1" applyBorder="1" applyAlignment="1">
      <alignment horizontal="left" vertical="center" shrinkToFit="1"/>
    </xf>
    <xf numFmtId="0" fontId="40" fillId="11" borderId="29" xfId="12362" applyFont="1" applyFill="1" applyBorder="1" applyAlignment="1">
      <alignment horizontal="center" vertical="center"/>
    </xf>
    <xf numFmtId="0" fontId="40" fillId="5" borderId="16" xfId="12362" applyFont="1" applyFill="1" applyBorder="1" applyAlignment="1">
      <alignment horizontal="center" vertical="center"/>
    </xf>
    <xf numFmtId="0" fontId="40" fillId="8" borderId="1" xfId="12362" applyFont="1" applyFill="1" applyBorder="1" applyAlignment="1"/>
    <xf numFmtId="0" fontId="40" fillId="11" borderId="30" xfId="12362" applyFont="1" applyFill="1" applyBorder="1" applyAlignment="1">
      <alignment horizontal="center" vertical="center"/>
    </xf>
    <xf numFmtId="0" fontId="40" fillId="0" borderId="0" xfId="12362" applyFont="1" applyBorder="1" applyAlignment="1">
      <alignment horizontal="center" vertical="center"/>
    </xf>
    <xf numFmtId="0" fontId="40" fillId="11" borderId="25" xfId="12362" applyFont="1" applyFill="1" applyBorder="1" applyAlignment="1">
      <alignment horizontal="center" vertical="center"/>
    </xf>
    <xf numFmtId="0" fontId="40" fillId="7" borderId="24" xfId="12362" applyFont="1" applyFill="1" applyBorder="1" applyAlignment="1">
      <alignment horizontal="center" vertical="center"/>
    </xf>
    <xf numFmtId="0" fontId="40" fillId="11" borderId="24" xfId="12362" applyFont="1" applyFill="1" applyBorder="1" applyAlignment="1">
      <alignment horizontal="center" vertical="center"/>
    </xf>
    <xf numFmtId="0" fontId="40" fillId="7" borderId="25" xfId="12362" applyFont="1" applyFill="1" applyBorder="1" applyAlignment="1"/>
    <xf numFmtId="0" fontId="40" fillId="0" borderId="31" xfId="12362" applyFont="1" applyBorder="1" applyAlignment="1"/>
    <xf numFmtId="207" fontId="40" fillId="0" borderId="9" xfId="12362" applyNumberFormat="1" applyFont="1" applyBorder="1" applyAlignment="1">
      <alignment horizontal="center" vertical="center"/>
    </xf>
    <xf numFmtId="207" fontId="40" fillId="11" borderId="1" xfId="12362" applyNumberFormat="1" applyFont="1" applyFill="1" applyBorder="1" applyAlignment="1">
      <alignment horizontal="center" vertical="center"/>
    </xf>
    <xf numFmtId="0" fontId="40" fillId="8" borderId="24" xfId="12362" applyFont="1" applyFill="1" applyBorder="1" applyAlignment="1">
      <alignment horizontal="center" vertical="center"/>
    </xf>
    <xf numFmtId="0" fontId="40" fillId="8" borderId="25" xfId="12362" applyFont="1" applyFill="1" applyBorder="1" applyAlignment="1"/>
    <xf numFmtId="0" fontId="40" fillId="11" borderId="3" xfId="12362" applyFont="1" applyFill="1" applyBorder="1" applyAlignment="1">
      <alignment horizontal="center" vertical="center"/>
    </xf>
    <xf numFmtId="0" fontId="40" fillId="11" borderId="12" xfId="12362" applyFont="1" applyFill="1" applyBorder="1" applyAlignment="1">
      <alignment horizontal="center" vertical="center"/>
    </xf>
    <xf numFmtId="207" fontId="40" fillId="0" borderId="9" xfId="12362" applyNumberFormat="1" applyFont="1" applyFill="1" applyBorder="1" applyAlignment="1">
      <alignment horizontal="center" vertical="center"/>
    </xf>
    <xf numFmtId="207" fontId="40" fillId="0" borderId="1" xfId="12362" applyNumberFormat="1" applyFont="1" applyFill="1" applyBorder="1" applyAlignment="1">
      <alignment horizontal="center"/>
    </xf>
    <xf numFmtId="0" fontId="40" fillId="10" borderId="1" xfId="12362" applyFont="1" applyFill="1" applyBorder="1" applyAlignment="1"/>
    <xf numFmtId="0" fontId="46" fillId="0" borderId="11" xfId="12362" applyFont="1" applyFill="1" applyBorder="1" applyAlignment="1">
      <alignment horizontal="left" vertical="center" shrinkToFit="1"/>
    </xf>
    <xf numFmtId="0" fontId="46" fillId="0" borderId="32" xfId="12362" applyFont="1" applyFill="1" applyBorder="1" applyAlignment="1">
      <alignment horizontal="left" vertical="center" shrinkToFit="1"/>
    </xf>
    <xf numFmtId="0" fontId="46" fillId="5" borderId="32" xfId="12362" applyFont="1" applyFill="1" applyBorder="1" applyAlignment="1">
      <alignment horizontal="left" vertical="center" wrapText="1" shrinkToFit="1"/>
    </xf>
    <xf numFmtId="0" fontId="40" fillId="5" borderId="3" xfId="12362" applyFont="1" applyFill="1" applyBorder="1" applyAlignment="1">
      <alignment horizontal="center" vertical="center" wrapText="1"/>
    </xf>
    <xf numFmtId="0" fontId="40" fillId="5" borderId="1" xfId="12362" applyFont="1" applyFill="1" applyBorder="1" applyAlignment="1">
      <alignment horizontal="center" vertical="center" wrapText="1"/>
    </xf>
    <xf numFmtId="0" fontId="40" fillId="5" borderId="4" xfId="12362" applyFont="1" applyFill="1" applyBorder="1" applyAlignment="1">
      <alignment horizontal="center" vertical="center" wrapText="1"/>
    </xf>
    <xf numFmtId="0" fontId="40" fillId="0" borderId="1" xfId="10895" applyFont="1" applyFill="1" applyBorder="1" applyAlignment="1">
      <alignment horizontal="center" vertical="center"/>
    </xf>
    <xf numFmtId="0" fontId="46" fillId="5" borderId="0" xfId="12362" applyFont="1" applyFill="1" applyBorder="1" applyAlignment="1">
      <alignment horizontal="left" vertical="center" wrapText="1" shrinkToFit="1"/>
    </xf>
    <xf numFmtId="0" fontId="51" fillId="0" borderId="0" xfId="12362" applyFont="1" applyAlignment="1"/>
    <xf numFmtId="0" fontId="41" fillId="0" borderId="1" xfId="12362" applyFont="1" applyFill="1" applyBorder="1" applyAlignment="1">
      <alignment horizontal="center" vertical="center"/>
    </xf>
    <xf numFmtId="204" fontId="46" fillId="0" borderId="4" xfId="12362" applyNumberFormat="1" applyFont="1" applyFill="1" applyBorder="1" applyAlignment="1">
      <alignment horizontal="left" vertical="center" shrinkToFit="1"/>
    </xf>
    <xf numFmtId="49" fontId="46" fillId="0" borderId="4" xfId="12362" applyNumberFormat="1" applyFont="1" applyFill="1" applyBorder="1" applyAlignment="1">
      <alignment horizontal="left" vertical="center" shrinkToFit="1"/>
    </xf>
    <xf numFmtId="0" fontId="46" fillId="0" borderId="4" xfId="12362" applyFont="1" applyFill="1" applyBorder="1" applyAlignment="1">
      <alignment horizontal="left" vertical="center" shrinkToFit="1"/>
    </xf>
    <xf numFmtId="0" fontId="40" fillId="7" borderId="33" xfId="12362" applyFont="1" applyFill="1" applyBorder="1" applyAlignment="1">
      <alignment horizontal="center" vertical="center"/>
    </xf>
    <xf numFmtId="0" fontId="40" fillId="7" borderId="31" xfId="12362" applyFont="1" applyFill="1" applyBorder="1" applyAlignment="1">
      <alignment horizontal="center" vertical="center"/>
    </xf>
    <xf numFmtId="0" fontId="46" fillId="4" borderId="4" xfId="12362" applyFont="1" applyFill="1" applyBorder="1" applyAlignment="1">
      <alignment horizontal="left" vertical="center"/>
    </xf>
    <xf numFmtId="204" fontId="41" fillId="0" borderId="0" xfId="12362" applyNumberFormat="1" applyFont="1" applyFill="1" applyBorder="1" applyAlignment="1">
      <alignment horizontal="center" vertical="center" shrinkToFit="1"/>
    </xf>
    <xf numFmtId="49" fontId="41" fillId="0" borderId="0" xfId="12362" applyNumberFormat="1" applyFont="1" applyFill="1" applyBorder="1" applyAlignment="1">
      <alignment horizontal="center" vertical="center" shrinkToFit="1"/>
    </xf>
    <xf numFmtId="0" fontId="41" fillId="0" borderId="0" xfId="12362" applyFont="1" applyFill="1" applyBorder="1" applyAlignment="1">
      <alignment horizontal="center" vertical="center" shrinkToFit="1"/>
    </xf>
    <xf numFmtId="0" fontId="40" fillId="0" borderId="34" xfId="12362" applyFont="1" applyBorder="1" applyAlignment="1">
      <alignment horizontal="center" vertical="center"/>
    </xf>
    <xf numFmtId="49" fontId="40" fillId="0" borderId="1" xfId="11225" applyNumberFormat="1" applyFont="1" applyBorder="1" applyAlignment="1">
      <alignment horizontal="center" vertical="center" wrapText="1"/>
    </xf>
    <xf numFmtId="0" fontId="15" fillId="5" borderId="0" xfId="12362" applyNumberFormat="1" applyFont="1" applyFill="1" applyBorder="1" applyAlignment="1">
      <alignment horizontal="center" vertical="center" wrapText="1"/>
    </xf>
    <xf numFmtId="0" fontId="41" fillId="0" borderId="0" xfId="12362" applyFont="1" applyFill="1" applyBorder="1" applyAlignment="1">
      <alignment horizontal="center" vertical="center"/>
    </xf>
    <xf numFmtId="0" fontId="40" fillId="7" borderId="26" xfId="12362" applyFont="1" applyFill="1" applyBorder="1" applyAlignment="1">
      <alignment horizontal="center" vertical="center" wrapText="1"/>
    </xf>
    <xf numFmtId="0" fontId="40" fillId="0" borderId="35" xfId="12362" applyFont="1" applyBorder="1" applyAlignment="1">
      <alignment horizontal="center" vertical="center"/>
    </xf>
    <xf numFmtId="0" fontId="40" fillId="7" borderId="25" xfId="12362" applyFont="1" applyFill="1" applyBorder="1" applyAlignment="1">
      <alignment horizontal="center" vertical="center" wrapText="1"/>
    </xf>
    <xf numFmtId="207" fontId="40" fillId="0" borderId="1" xfId="11225" applyNumberFormat="1" applyFont="1" applyBorder="1" applyAlignment="1">
      <alignment horizontal="center" vertical="center" wrapText="1"/>
    </xf>
    <xf numFmtId="207" fontId="40" fillId="0" borderId="1" xfId="11225" applyNumberFormat="1" applyFont="1" applyBorder="1" applyAlignment="1">
      <alignment horizontal="center"/>
    </xf>
    <xf numFmtId="49" fontId="40" fillId="0" borderId="1" xfId="11225" applyNumberFormat="1" applyFont="1" applyBorder="1" applyAlignment="1">
      <alignment horizontal="center" vertical="center"/>
    </xf>
    <xf numFmtId="0" fontId="46" fillId="0" borderId="0" xfId="12362" applyFont="1" applyFill="1" applyBorder="1" applyAlignment="1">
      <alignment horizontal="left"/>
    </xf>
    <xf numFmtId="0" fontId="40" fillId="0" borderId="0" xfId="12362" applyFont="1" applyFill="1" applyBorder="1"/>
    <xf numFmtId="0" fontId="46" fillId="0" borderId="0" xfId="12362" applyFont="1" applyFill="1" applyBorder="1"/>
    <xf numFmtId="0" fontId="40" fillId="8" borderId="26" xfId="12362" applyFont="1" applyFill="1" applyBorder="1" applyAlignment="1">
      <alignment horizontal="center" vertical="center" wrapText="1"/>
    </xf>
    <xf numFmtId="0" fontId="40" fillId="0" borderId="35" xfId="12362" applyFont="1" applyBorder="1" applyAlignment="1">
      <alignment horizontal="center" vertical="center" wrapText="1"/>
    </xf>
    <xf numFmtId="0" fontId="40" fillId="0" borderId="24" xfId="12362" applyFont="1" applyBorder="1" applyAlignment="1">
      <alignment horizontal="center" vertical="center" wrapText="1"/>
    </xf>
    <xf numFmtId="0" fontId="40" fillId="8" borderId="25" xfId="12362" applyFont="1" applyFill="1" applyBorder="1" applyAlignment="1">
      <alignment horizontal="center" vertical="center" wrapText="1"/>
    </xf>
    <xf numFmtId="0" fontId="40" fillId="0" borderId="17" xfId="12362" applyFont="1" applyBorder="1" applyAlignment="1">
      <alignment horizontal="center" vertical="center" wrapText="1"/>
    </xf>
    <xf numFmtId="0" fontId="40" fillId="0" borderId="26" xfId="12362" applyFont="1" applyBorder="1" applyAlignment="1">
      <alignment horizontal="center" vertical="center" wrapText="1"/>
    </xf>
    <xf numFmtId="0" fontId="41" fillId="0" borderId="36" xfId="12362" applyFont="1" applyFill="1" applyBorder="1" applyAlignment="1">
      <alignment horizontal="center" vertical="center"/>
    </xf>
    <xf numFmtId="207" fontId="41" fillId="0" borderId="1" xfId="12362" applyNumberFormat="1" applyFont="1" applyFill="1" applyBorder="1" applyAlignment="1">
      <alignment horizontal="center"/>
    </xf>
    <xf numFmtId="197" fontId="40" fillId="0" borderId="1" xfId="12362" applyNumberFormat="1" applyFont="1" applyFill="1" applyBorder="1" applyAlignment="1" applyProtection="1">
      <alignment horizontal="center"/>
      <protection locked="0"/>
    </xf>
    <xf numFmtId="0" fontId="41" fillId="0" borderId="32" xfId="12362" applyFont="1" applyFill="1" applyBorder="1" applyAlignment="1">
      <alignment horizontal="center" vertical="center"/>
    </xf>
    <xf numFmtId="0" fontId="40" fillId="0" borderId="10" xfId="12362" applyFont="1" applyBorder="1" applyAlignment="1">
      <alignment horizontal="center"/>
    </xf>
    <xf numFmtId="197" fontId="40" fillId="0" borderId="10" xfId="12362" applyNumberFormat="1" applyFont="1" applyFill="1" applyBorder="1" applyAlignment="1" applyProtection="1">
      <alignment horizontal="center"/>
      <protection locked="0"/>
    </xf>
    <xf numFmtId="0" fontId="46" fillId="0" borderId="0" xfId="12362" applyFont="1" applyFill="1"/>
    <xf numFmtId="0" fontId="40" fillId="0" borderId="0" xfId="12362" applyFont="1" applyAlignment="1">
      <alignment horizontal="center"/>
    </xf>
    <xf numFmtId="197" fontId="40" fillId="0" borderId="0" xfId="12362" applyNumberFormat="1" applyFont="1" applyFill="1" applyBorder="1" applyAlignment="1" applyProtection="1">
      <alignment horizontal="center"/>
      <protection locked="0"/>
    </xf>
    <xf numFmtId="207" fontId="41" fillId="0" borderId="0" xfId="12362" applyNumberFormat="1" applyFont="1" applyFill="1" applyBorder="1" applyAlignment="1">
      <alignment horizontal="center"/>
    </xf>
    <xf numFmtId="0" fontId="40" fillId="0" borderId="10" xfId="12362" applyFont="1" applyBorder="1" applyAlignment="1">
      <alignment horizontal="center" vertical="center" wrapText="1"/>
    </xf>
    <xf numFmtId="0" fontId="40" fillId="0" borderId="16" xfId="12362" applyFont="1" applyBorder="1" applyAlignment="1">
      <alignment horizontal="center" vertical="center" wrapText="1"/>
    </xf>
    <xf numFmtId="0" fontId="46" fillId="0" borderId="0" xfId="12362" applyFont="1" applyFill="1" applyAlignment="1">
      <alignment horizontal="left"/>
    </xf>
    <xf numFmtId="193" fontId="40" fillId="0" borderId="0" xfId="12362" applyNumberFormat="1" applyFont="1" applyFill="1" applyBorder="1" applyAlignment="1">
      <alignment horizontal="center" vertical="center" wrapText="1"/>
    </xf>
    <xf numFmtId="193" fontId="40" fillId="0" borderId="10" xfId="12362" applyNumberFormat="1" applyFont="1" applyFill="1" applyBorder="1" applyAlignment="1">
      <alignment horizontal="center" vertical="center" wrapText="1"/>
    </xf>
    <xf numFmtId="0" fontId="46" fillId="0" borderId="14" xfId="12362" applyFont="1" applyFill="1" applyBorder="1" applyAlignment="1">
      <alignment horizontal="left"/>
    </xf>
    <xf numFmtId="0" fontId="40" fillId="0" borderId="8" xfId="12362" applyFont="1" applyBorder="1"/>
    <xf numFmtId="0" fontId="40" fillId="7" borderId="37" xfId="12362" applyFont="1" applyFill="1" applyBorder="1" applyAlignment="1">
      <alignment horizontal="center" vertical="center" wrapText="1"/>
    </xf>
    <xf numFmtId="0" fontId="40" fillId="0" borderId="37" xfId="12362" applyFont="1" applyBorder="1" applyAlignment="1">
      <alignment horizontal="center" vertical="center" wrapText="1"/>
    </xf>
    <xf numFmtId="0" fontId="40" fillId="0" borderId="22" xfId="12362" applyFont="1" applyBorder="1" applyAlignment="1">
      <alignment horizontal="center" vertical="center" wrapText="1"/>
    </xf>
    <xf numFmtId="0" fontId="40" fillId="7" borderId="23" xfId="12362" applyFont="1" applyFill="1" applyBorder="1" applyAlignment="1">
      <alignment horizontal="center" vertical="center" wrapText="1"/>
    </xf>
    <xf numFmtId="0" fontId="40" fillId="0" borderId="23" xfId="12362" applyFont="1" applyBorder="1" applyAlignment="1">
      <alignment horizontal="center" vertical="center" wrapText="1"/>
    </xf>
    <xf numFmtId="0" fontId="40" fillId="11" borderId="4" xfId="12362" applyFont="1" applyFill="1" applyBorder="1" applyAlignment="1">
      <alignment horizontal="center" vertical="center"/>
    </xf>
    <xf numFmtId="0" fontId="40" fillId="10" borderId="37" xfId="12362" applyFont="1" applyFill="1" applyBorder="1" applyAlignment="1">
      <alignment horizontal="center" vertical="center" wrapText="1"/>
    </xf>
    <xf numFmtId="0" fontId="40" fillId="10" borderId="23" xfId="12362" applyFont="1" applyFill="1" applyBorder="1" applyAlignment="1">
      <alignment horizontal="center" vertical="center" wrapText="1"/>
    </xf>
    <xf numFmtId="0" fontId="46" fillId="0" borderId="0" xfId="12362" applyFont="1"/>
    <xf numFmtId="0" fontId="40" fillId="0" borderId="25" xfId="12362" applyFont="1" applyBorder="1" applyAlignment="1">
      <alignment horizontal="center" vertical="center" wrapText="1"/>
    </xf>
    <xf numFmtId="0" fontId="48" fillId="0" borderId="0" xfId="12362" applyFont="1" applyFill="1" applyAlignment="1">
      <alignment horizontal="left"/>
    </xf>
    <xf numFmtId="0" fontId="48" fillId="0" borderId="32" xfId="12362" applyFont="1" applyFill="1" applyBorder="1" applyAlignment="1">
      <alignment horizontal="left"/>
    </xf>
    <xf numFmtId="197" fontId="40" fillId="0" borderId="1" xfId="12362" applyNumberFormat="1" applyFont="1" applyFill="1" applyBorder="1" applyAlignment="1" applyProtection="1">
      <alignment horizontal="center" wrapText="1"/>
      <protection locked="0"/>
    </xf>
    <xf numFmtId="207" fontId="40" fillId="0" borderId="0" xfId="12362" applyNumberFormat="1" applyFont="1" applyBorder="1" applyAlignment="1">
      <alignment horizontal="center"/>
    </xf>
    <xf numFmtId="0" fontId="40" fillId="12" borderId="26" xfId="12362" applyFont="1" applyFill="1" applyBorder="1" applyAlignment="1">
      <alignment horizontal="center" vertical="center" wrapText="1"/>
    </xf>
    <xf numFmtId="0" fontId="40" fillId="12" borderId="25" xfId="12362" applyFont="1" applyFill="1" applyBorder="1" applyAlignment="1">
      <alignment horizontal="center" vertical="center" wrapText="1"/>
    </xf>
    <xf numFmtId="197" fontId="40" fillId="0" borderId="0" xfId="12362" applyNumberFormat="1" applyFont="1" applyFill="1" applyBorder="1" applyAlignment="1" applyProtection="1">
      <alignment horizontal="left"/>
      <protection locked="0"/>
    </xf>
    <xf numFmtId="0" fontId="40" fillId="0" borderId="0" xfId="12362" applyFont="1" applyFill="1" applyBorder="1" applyAlignment="1">
      <alignment horizontal="left" vertical="center"/>
    </xf>
    <xf numFmtId="207" fontId="40" fillId="0" borderId="0" xfId="12362" applyNumberFormat="1" applyFont="1" applyFill="1" applyBorder="1" applyAlignment="1">
      <alignment horizontal="left" vertical="center" wrapText="1"/>
    </xf>
    <xf numFmtId="0" fontId="40" fillId="13" borderId="26" xfId="12362" applyFont="1" applyFill="1" applyBorder="1" applyAlignment="1">
      <alignment horizontal="center" vertical="center" wrapText="1"/>
    </xf>
    <xf numFmtId="0" fontId="40" fillId="13" borderId="25" xfId="12362" applyFont="1" applyFill="1" applyBorder="1" applyAlignment="1">
      <alignment horizontal="center" vertical="center" wrapText="1"/>
    </xf>
    <xf numFmtId="0" fontId="52" fillId="0" borderId="0" xfId="12362" applyFont="1"/>
    <xf numFmtId="1" fontId="53" fillId="0" borderId="0" xfId="12362" applyNumberFormat="1" applyFont="1" applyFill="1" applyBorder="1" applyAlignment="1">
      <alignment horizontal="center" vertical="center" wrapText="1"/>
    </xf>
    <xf numFmtId="0" fontId="54" fillId="0" borderId="0" xfId="12362" applyFont="1" applyFill="1" applyBorder="1" applyAlignment="1">
      <alignment horizontal="center" vertical="center"/>
    </xf>
    <xf numFmtId="207" fontId="53" fillId="0" borderId="0" xfId="12362" applyNumberFormat="1" applyFont="1" applyFill="1" applyBorder="1" applyAlignment="1">
      <alignment horizontal="center" vertical="center" wrapText="1"/>
    </xf>
    <xf numFmtId="207" fontId="53" fillId="0" borderId="0" xfId="12362" applyNumberFormat="1" applyFont="1" applyFill="1" applyBorder="1" applyAlignment="1">
      <alignment horizontal="center"/>
    </xf>
    <xf numFmtId="0" fontId="55" fillId="0" borderId="0" xfId="12362" applyFont="1"/>
    <xf numFmtId="0" fontId="40" fillId="0" borderId="27" xfId="12362" applyFont="1" applyBorder="1" applyAlignment="1">
      <alignment horizontal="center" vertical="center" wrapText="1"/>
    </xf>
    <xf numFmtId="0" fontId="40" fillId="0" borderId="28" xfId="12362" applyFont="1" applyBorder="1" applyAlignment="1">
      <alignment horizontal="center" vertical="center" wrapText="1"/>
    </xf>
    <xf numFmtId="1" fontId="55" fillId="0" borderId="0" xfId="12362" applyNumberFormat="1" applyFont="1" applyFill="1" applyBorder="1" applyAlignment="1">
      <alignment horizontal="center" vertical="center" wrapText="1"/>
    </xf>
    <xf numFmtId="0" fontId="56" fillId="0" borderId="0" xfId="12362" applyFont="1" applyFill="1" applyBorder="1" applyAlignment="1">
      <alignment horizontal="center" vertical="center"/>
    </xf>
    <xf numFmtId="207" fontId="55" fillId="0" borderId="0" xfId="12362" applyNumberFormat="1" applyFont="1" applyFill="1" applyBorder="1" applyAlignment="1">
      <alignment horizontal="center" vertical="center" wrapText="1"/>
    </xf>
    <xf numFmtId="207" fontId="55" fillId="0" borderId="0" xfId="12362" applyNumberFormat="1" applyFont="1" applyFill="1" applyBorder="1" applyAlignment="1">
      <alignment horizontal="center"/>
    </xf>
    <xf numFmtId="0" fontId="40" fillId="8" borderId="23" xfId="12362" applyFont="1" applyFill="1" applyBorder="1" applyAlignment="1">
      <alignment horizontal="center" vertical="center" wrapText="1"/>
    </xf>
    <xf numFmtId="0" fontId="0" fillId="0" borderId="0" xfId="12362" applyFont="1" applyFill="1" applyBorder="1" applyAlignment="1">
      <alignment horizontal="center" vertical="center"/>
    </xf>
    <xf numFmtId="197" fontId="40" fillId="0" borderId="4" xfId="12362" applyNumberFormat="1" applyFont="1" applyFill="1" applyBorder="1" applyAlignment="1" applyProtection="1">
      <alignment horizontal="center"/>
      <protection locked="0"/>
    </xf>
    <xf numFmtId="197" fontId="40" fillId="0" borderId="3" xfId="12362" applyNumberFormat="1" applyFont="1" applyFill="1" applyBorder="1" applyAlignment="1" applyProtection="1">
      <alignment horizontal="center"/>
      <protection locked="0"/>
    </xf>
    <xf numFmtId="197" fontId="40" fillId="0" borderId="4" xfId="12362" applyNumberFormat="1" applyFont="1" applyFill="1" applyBorder="1" applyAlignment="1" applyProtection="1">
      <alignment horizontal="center" vertical="center"/>
      <protection locked="0"/>
    </xf>
    <xf numFmtId="0" fontId="46" fillId="4" borderId="0" xfId="12362" applyFont="1" applyFill="1" applyAlignment="1">
      <alignment horizontal="left" vertical="center" wrapText="1"/>
    </xf>
    <xf numFmtId="0" fontId="46" fillId="0" borderId="0" xfId="12362" applyFont="1" applyFill="1" applyAlignment="1">
      <alignment horizontal="left" vertical="center" wrapText="1"/>
    </xf>
    <xf numFmtId="0" fontId="46" fillId="0" borderId="0" xfId="12362" applyFont="1" applyFill="1" applyAlignment="1">
      <alignment horizontal="left" vertical="center" wrapText="1" shrinkToFit="1"/>
    </xf>
    <xf numFmtId="204" fontId="40" fillId="0" borderId="0" xfId="12362" applyNumberFormat="1" applyFont="1" applyFill="1" applyAlignment="1">
      <alignment horizontal="center" vertical="center" wrapText="1" shrinkToFit="1"/>
    </xf>
    <xf numFmtId="49" fontId="40" fillId="0" borderId="0" xfId="12362" applyNumberFormat="1" applyFont="1" applyFill="1" applyAlignment="1">
      <alignment horizontal="center" vertical="center" wrapText="1" shrinkToFit="1"/>
    </xf>
    <xf numFmtId="0" fontId="40" fillId="0" borderId="0" xfId="12362" applyFont="1" applyFill="1" applyAlignment="1">
      <alignment horizontal="center" vertical="center" wrapText="1" shrinkToFit="1"/>
    </xf>
    <xf numFmtId="0" fontId="46" fillId="0" borderId="0" xfId="12362" applyFont="1" applyAlignment="1">
      <alignment horizontal="left" vertical="center" wrapText="1" shrinkToFit="1"/>
    </xf>
    <xf numFmtId="0" fontId="40" fillId="7" borderId="26" xfId="8307" applyFont="1" applyFill="1" applyBorder="1" applyAlignment="1">
      <alignment horizontal="center" vertical="center" wrapText="1"/>
    </xf>
    <xf numFmtId="0" fontId="40" fillId="0" borderId="26" xfId="8307" applyFont="1" applyBorder="1" applyAlignment="1">
      <alignment horizontal="center" vertical="center" wrapText="1"/>
    </xf>
    <xf numFmtId="0" fontId="40" fillId="0" borderId="33" xfId="8307" applyFont="1" applyBorder="1" applyAlignment="1">
      <alignment horizontal="center" vertical="center" wrapText="1"/>
    </xf>
    <xf numFmtId="0" fontId="40" fillId="0" borderId="1" xfId="8307" applyFont="1" applyBorder="1" applyAlignment="1">
      <alignment horizontal="center" vertical="center" wrapText="1"/>
    </xf>
    <xf numFmtId="0" fontId="40" fillId="0" borderId="16" xfId="8307" applyFont="1" applyBorder="1" applyAlignment="1">
      <alignment horizontal="center" vertical="center" wrapText="1"/>
    </xf>
    <xf numFmtId="0" fontId="40" fillId="0" borderId="24" xfId="8307" applyFont="1" applyBorder="1" applyAlignment="1">
      <alignment horizontal="center" vertical="center" wrapText="1"/>
    </xf>
    <xf numFmtId="0" fontId="40" fillId="7" borderId="38" xfId="8307" applyFont="1" applyFill="1" applyBorder="1" applyAlignment="1">
      <alignment horizontal="center" vertical="center" wrapText="1"/>
    </xf>
    <xf numFmtId="0" fontId="40" fillId="0" borderId="38" xfId="8307" applyFont="1" applyBorder="1" applyAlignment="1">
      <alignment horizontal="center" vertical="center" wrapText="1"/>
    </xf>
    <xf numFmtId="0" fontId="40" fillId="0" borderId="31" xfId="8307" applyFont="1" applyBorder="1" applyAlignment="1">
      <alignment horizontal="center" vertical="center" wrapText="1"/>
    </xf>
    <xf numFmtId="0" fontId="40" fillId="0" borderId="24" xfId="11653" applyFont="1" applyFill="1" applyBorder="1" applyAlignment="1">
      <alignment horizontal="center" vertical="center" wrapText="1"/>
    </xf>
    <xf numFmtId="0" fontId="40" fillId="0" borderId="30" xfId="11653" applyFont="1" applyBorder="1" applyAlignment="1">
      <alignment horizontal="center" vertical="center" wrapText="1"/>
    </xf>
    <xf numFmtId="0" fontId="40" fillId="0" borderId="3" xfId="11653" applyFont="1" applyFill="1" applyBorder="1" applyAlignment="1">
      <alignment horizontal="center" vertical="center" wrapText="1"/>
    </xf>
    <xf numFmtId="207" fontId="40" fillId="0" borderId="39" xfId="11653" applyNumberFormat="1" applyFont="1" applyBorder="1" applyAlignment="1">
      <alignment horizontal="center" vertical="center" wrapText="1"/>
    </xf>
    <xf numFmtId="207" fontId="40" fillId="0" borderId="24" xfId="11653" applyNumberFormat="1" applyFont="1" applyBorder="1" applyAlignment="1">
      <alignment horizontal="center" wrapText="1"/>
    </xf>
    <xf numFmtId="0" fontId="40" fillId="0" borderId="40" xfId="11653" applyFont="1" applyBorder="1" applyAlignment="1">
      <alignment horizontal="center" vertical="center" wrapText="1"/>
    </xf>
    <xf numFmtId="0" fontId="40" fillId="0" borderId="12" xfId="11653" applyFont="1" applyFill="1" applyBorder="1" applyAlignment="1">
      <alignment horizontal="center" vertical="center" wrapText="1"/>
    </xf>
    <xf numFmtId="207" fontId="40" fillId="0" borderId="16" xfId="11653" applyNumberFormat="1" applyFont="1" applyBorder="1" applyAlignment="1">
      <alignment horizontal="center" vertical="center" wrapText="1"/>
    </xf>
    <xf numFmtId="207" fontId="40" fillId="0" borderId="39" xfId="11653" applyNumberFormat="1" applyFont="1" applyBorder="1" applyAlignment="1">
      <alignment horizontal="center"/>
    </xf>
    <xf numFmtId="207" fontId="40" fillId="0" borderId="17" xfId="11653" applyNumberFormat="1" applyFont="1" applyBorder="1" applyAlignment="1">
      <alignment horizontal="center"/>
    </xf>
    <xf numFmtId="207" fontId="40" fillId="0" borderId="26" xfId="11653" applyNumberFormat="1" applyFont="1" applyBorder="1" applyAlignment="1">
      <alignment horizontal="center" wrapText="1"/>
    </xf>
    <xf numFmtId="207" fontId="40" fillId="0" borderId="1" xfId="11653" applyNumberFormat="1" applyFont="1" applyBorder="1" applyAlignment="1">
      <alignment horizontal="center"/>
    </xf>
    <xf numFmtId="207" fontId="40" fillId="0" borderId="1" xfId="11653" applyNumberFormat="1" applyFont="1" applyBorder="1" applyAlignment="1">
      <alignment horizontal="center" wrapText="1"/>
    </xf>
    <xf numFmtId="0" fontId="0" fillId="0" borderId="4" xfId="12362" applyFont="1" applyFill="1" applyBorder="1" applyAlignment="1">
      <alignment horizontal="center" vertical="center" wrapText="1"/>
    </xf>
    <xf numFmtId="0" fontId="40" fillId="0" borderId="0" xfId="12362" applyFont="1" applyAlignment="1">
      <alignment horizontal="center" wrapText="1"/>
    </xf>
    <xf numFmtId="0" fontId="40" fillId="0" borderId="0" xfId="12362" applyFont="1" applyAlignment="1">
      <alignment horizontal="center" vertical="center" wrapText="1" shrinkToFit="1"/>
    </xf>
    <xf numFmtId="207" fontId="40" fillId="0" borderId="0" xfId="12362" applyNumberFormat="1" applyFont="1" applyAlignment="1">
      <alignment horizontal="center" vertical="center" wrapText="1"/>
    </xf>
    <xf numFmtId="207" fontId="40" fillId="0" borderId="0" xfId="12362" applyNumberFormat="1" applyFont="1" applyAlignment="1">
      <alignment horizontal="center" wrapText="1"/>
    </xf>
    <xf numFmtId="207" fontId="40" fillId="0" borderId="39" xfId="12362" applyNumberFormat="1" applyFont="1" applyBorder="1" applyAlignment="1">
      <alignment horizontal="center" wrapText="1"/>
    </xf>
    <xf numFmtId="0" fontId="41" fillId="7" borderId="26" xfId="12362" applyFont="1" applyFill="1" applyBorder="1" applyAlignment="1">
      <alignment horizontal="center" vertical="center" wrapText="1"/>
    </xf>
    <xf numFmtId="0" fontId="41" fillId="7" borderId="38" xfId="12362" applyFont="1" applyFill="1" applyBorder="1" applyAlignment="1">
      <alignment horizontal="center" vertical="center" wrapText="1"/>
    </xf>
    <xf numFmtId="0" fontId="40" fillId="0" borderId="38" xfId="12362" applyFont="1" applyBorder="1" applyAlignment="1">
      <alignment horizontal="center" vertical="center" wrapText="1"/>
    </xf>
    <xf numFmtId="0" fontId="40" fillId="0" borderId="1" xfId="11653" applyFont="1" applyFill="1" applyBorder="1" applyAlignment="1">
      <alignment horizontal="center" vertical="center" wrapText="1"/>
    </xf>
    <xf numFmtId="0" fontId="40" fillId="0" borderId="41" xfId="11653" applyFont="1" applyFill="1" applyBorder="1" applyAlignment="1">
      <alignment horizontal="center" vertical="center" wrapText="1"/>
    </xf>
    <xf numFmtId="0" fontId="46" fillId="0" borderId="0" xfId="12362" applyFont="1" applyFill="1" applyBorder="1" applyAlignment="1">
      <alignment horizontal="left" vertical="center" wrapText="1" shrinkToFit="1"/>
    </xf>
    <xf numFmtId="0" fontId="40" fillId="0" borderId="0" xfId="11653" applyFont="1" applyFill="1" applyBorder="1" applyAlignment="1">
      <alignment horizontal="center" vertical="center" wrapText="1"/>
    </xf>
    <xf numFmtId="49" fontId="40" fillId="0" borderId="0" xfId="12362" applyNumberFormat="1" applyFont="1" applyFill="1" applyBorder="1" applyAlignment="1">
      <alignment horizontal="center" vertical="center" wrapText="1" shrinkToFit="1"/>
    </xf>
    <xf numFmtId="0" fontId="40" fillId="7" borderId="37" xfId="8307" applyFont="1" applyFill="1" applyBorder="1" applyAlignment="1">
      <alignment horizontal="center" vertical="center" wrapText="1"/>
    </xf>
    <xf numFmtId="0" fontId="40" fillId="0" borderId="42" xfId="8307" applyFont="1" applyBorder="1" applyAlignment="1">
      <alignment horizontal="center" vertical="center" wrapText="1"/>
    </xf>
    <xf numFmtId="0" fontId="40" fillId="0" borderId="43" xfId="8307" applyFont="1" applyBorder="1" applyAlignment="1">
      <alignment horizontal="center" vertical="center" wrapText="1"/>
    </xf>
    <xf numFmtId="11" fontId="40" fillId="0" borderId="30" xfId="11653" applyNumberFormat="1" applyFont="1" applyBorder="1" applyAlignment="1">
      <alignment horizontal="center" vertical="center" wrapText="1"/>
    </xf>
    <xf numFmtId="0" fontId="57" fillId="0" borderId="0" xfId="12362" applyFont="1"/>
    <xf numFmtId="0" fontId="57" fillId="0" borderId="0" xfId="12362" applyFont="1" applyFill="1"/>
    <xf numFmtId="179" fontId="58" fillId="0" borderId="0" xfId="10083" applyNumberFormat="1">
      <alignment vertical="center"/>
    </xf>
    <xf numFmtId="179" fontId="15" fillId="0" borderId="0" xfId="10823" applyNumberFormat="1" applyFont="1" applyFill="1" applyBorder="1" applyAlignment="1"/>
    <xf numFmtId="179" fontId="59" fillId="0" borderId="0" xfId="10823" applyNumberFormat="1" applyFont="1" applyFill="1" applyAlignment="1"/>
    <xf numFmtId="179" fontId="15" fillId="0" borderId="0" xfId="10823" applyNumberFormat="1" applyFont="1" applyFill="1" applyAlignment="1"/>
    <xf numFmtId="179" fontId="60" fillId="0" borderId="0" xfId="10889" applyNumberFormat="1" applyFont="1" applyBorder="1" applyAlignment="1">
      <alignment horizontal="center" vertical="center"/>
    </xf>
    <xf numFmtId="179" fontId="61" fillId="0" borderId="0" xfId="12363" applyNumberFormat="1" applyFont="1" applyAlignment="1">
      <alignment horizontal="left" vertical="center"/>
    </xf>
    <xf numFmtId="179" fontId="15" fillId="0" borderId="0" xfId="10823" applyNumberFormat="1" applyFont="1" applyFill="1" applyAlignment="1">
      <alignment horizontal="center" vertical="center"/>
    </xf>
    <xf numFmtId="179" fontId="15" fillId="0" borderId="0" xfId="3735" applyNumberFormat="1" applyFont="1" applyFill="1" applyBorder="1" applyAlignment="1">
      <alignment horizontal="center" vertical="center"/>
    </xf>
    <xf numFmtId="208" fontId="15" fillId="0" borderId="0" xfId="3735" applyNumberFormat="1" applyFont="1" applyFill="1" applyBorder="1" applyAlignment="1">
      <alignment horizontal="center" vertical="center"/>
    </xf>
    <xf numFmtId="179" fontId="62" fillId="0" borderId="0" xfId="12363" applyNumberFormat="1" applyFont="1" applyAlignment="1">
      <alignment horizontal="center" vertical="center"/>
    </xf>
    <xf numFmtId="179" fontId="15" fillId="0" borderId="0" xfId="10823" applyNumberFormat="1" applyFont="1" applyFill="1" applyAlignment="1">
      <alignment vertical="center"/>
    </xf>
    <xf numFmtId="179" fontId="4" fillId="4" borderId="0" xfId="2780" applyNumberFormat="1" applyFont="1" applyFill="1" applyBorder="1" applyAlignment="1">
      <alignment horizontal="left" vertical="center"/>
    </xf>
    <xf numFmtId="179" fontId="15" fillId="0" borderId="0" xfId="8997" applyNumberFormat="1" applyFont="1" applyFill="1" applyBorder="1" applyAlignment="1">
      <alignment horizontal="left" vertical="center" shrinkToFit="1"/>
    </xf>
    <xf numFmtId="179" fontId="15" fillId="0" borderId="0" xfId="8997" applyNumberFormat="1" applyFont="1" applyFill="1" applyBorder="1" applyAlignment="1">
      <alignment horizontal="left" vertical="center"/>
    </xf>
    <xf numFmtId="49" fontId="15" fillId="0" borderId="0" xfId="8997" applyNumberFormat="1" applyFont="1" applyFill="1" applyBorder="1" applyAlignment="1">
      <alignment horizontal="center" vertical="center" shrinkToFit="1"/>
    </xf>
    <xf numFmtId="179" fontId="15" fillId="0" borderId="0" xfId="8997" applyNumberFormat="1" applyFont="1" applyFill="1" applyBorder="1" applyAlignment="1">
      <alignment horizontal="center" vertical="center" shrinkToFit="1"/>
    </xf>
    <xf numFmtId="208" fontId="15" fillId="0" borderId="0" xfId="8997" applyNumberFormat="1" applyFont="1" applyFill="1" applyBorder="1" applyAlignment="1">
      <alignment horizontal="center" vertical="center" shrinkToFit="1"/>
    </xf>
    <xf numFmtId="179" fontId="15" fillId="0" borderId="0" xfId="10823" applyNumberFormat="1" applyFont="1" applyFill="1" applyBorder="1" applyAlignment="1">
      <alignment vertical="center"/>
    </xf>
    <xf numFmtId="179" fontId="15" fillId="0" borderId="3" xfId="1833" applyNumberFormat="1" applyFont="1" applyFill="1" applyBorder="1" applyAlignment="1">
      <alignment horizontal="center" vertical="center"/>
    </xf>
    <xf numFmtId="179" fontId="15" fillId="0" borderId="1" xfId="1833" applyNumberFormat="1" applyFont="1" applyFill="1" applyBorder="1" applyAlignment="1">
      <alignment horizontal="center" vertical="center"/>
    </xf>
    <xf numFmtId="179" fontId="15" fillId="0" borderId="4" xfId="1833" applyNumberFormat="1" applyFont="1" applyFill="1" applyBorder="1" applyAlignment="1">
      <alignment horizontal="center" vertical="center"/>
    </xf>
    <xf numFmtId="179" fontId="15" fillId="0" borderId="0" xfId="1833" applyNumberFormat="1" applyFont="1" applyFill="1" applyBorder="1" applyAlignment="1"/>
    <xf numFmtId="208" fontId="15" fillId="0" borderId="1" xfId="1833" applyNumberFormat="1" applyFont="1" applyFill="1" applyBorder="1" applyAlignment="1">
      <alignment horizontal="center" wrapText="1"/>
    </xf>
    <xf numFmtId="179" fontId="63" fillId="0" borderId="0" xfId="1833" applyNumberFormat="1" applyFont="1" applyFill="1" applyAlignment="1"/>
    <xf numFmtId="179" fontId="64" fillId="0" borderId="0" xfId="1833" applyNumberFormat="1" applyFont="1" applyFill="1" applyAlignment="1"/>
    <xf numFmtId="208" fontId="15" fillId="0" borderId="0" xfId="1833" applyNumberFormat="1" applyFont="1" applyFill="1" applyBorder="1" applyAlignment="1">
      <alignment horizontal="center" wrapText="1"/>
    </xf>
    <xf numFmtId="179" fontId="15" fillId="0" borderId="0" xfId="1833" applyNumberFormat="1" applyFont="1" applyFill="1" applyBorder="1" applyAlignment="1">
      <alignment horizontal="center" vertical="center"/>
    </xf>
    <xf numFmtId="179" fontId="65" fillId="0" borderId="0" xfId="10823" applyNumberFormat="1" applyFont="1" applyFill="1" applyAlignment="1">
      <alignment horizontal="left" vertical="center" wrapText="1" shrinkToFit="1"/>
    </xf>
    <xf numFmtId="179" fontId="65" fillId="0" borderId="1" xfId="10823" applyNumberFormat="1" applyFont="1" applyFill="1" applyBorder="1" applyAlignment="1">
      <alignment horizontal="center" vertical="center" wrapText="1"/>
    </xf>
    <xf numFmtId="179" fontId="65" fillId="0" borderId="1" xfId="10823" applyNumberFormat="1" applyFont="1" applyFill="1" applyBorder="1" applyAlignment="1">
      <alignment horizontal="center" wrapText="1"/>
    </xf>
    <xf numFmtId="208" fontId="15" fillId="0" borderId="3" xfId="1833" applyNumberFormat="1" applyFont="1" applyFill="1" applyBorder="1" applyAlignment="1">
      <alignment horizontal="center" vertical="center"/>
    </xf>
    <xf numFmtId="208" fontId="15" fillId="0" borderId="4" xfId="1833" applyNumberFormat="1" applyFont="1" applyFill="1" applyBorder="1" applyAlignment="1">
      <alignment horizontal="center" vertical="center"/>
    </xf>
    <xf numFmtId="179" fontId="63" fillId="0" borderId="0" xfId="8997" applyNumberFormat="1" applyFont="1" applyFill="1" applyBorder="1" applyAlignment="1">
      <alignment horizontal="left" vertical="center" shrinkToFit="1"/>
    </xf>
    <xf numFmtId="179" fontId="15" fillId="0" borderId="12" xfId="1833" applyNumberFormat="1" applyFont="1" applyFill="1" applyBorder="1" applyAlignment="1">
      <alignment horizontal="center" vertical="center"/>
    </xf>
    <xf numFmtId="208" fontId="15" fillId="0" borderId="0" xfId="1833" applyNumberFormat="1" applyFont="1" applyFill="1" applyBorder="1" applyAlignment="1">
      <alignment horizontal="center" vertical="center" wrapText="1"/>
    </xf>
    <xf numFmtId="208" fontId="15" fillId="0" borderId="1" xfId="1833" applyNumberFormat="1" applyFont="1" applyFill="1" applyBorder="1" applyAlignment="1">
      <alignment horizontal="center" vertical="center" wrapText="1"/>
    </xf>
    <xf numFmtId="179" fontId="66" fillId="0" borderId="0" xfId="10823" applyNumberFormat="1" applyFont="1" applyFill="1" applyBorder="1" applyAlignment="1">
      <alignment horizontal="center" vertical="center"/>
    </xf>
    <xf numFmtId="179" fontId="65" fillId="0" borderId="3" xfId="10823" applyNumberFormat="1" applyFont="1" applyFill="1" applyBorder="1" applyAlignment="1">
      <alignment horizontal="center" vertical="center" wrapText="1"/>
    </xf>
    <xf numFmtId="208" fontId="15" fillId="0" borderId="1" xfId="1833" applyNumberFormat="1" applyFont="1" applyFill="1" applyBorder="1" applyAlignment="1">
      <alignment horizontal="center"/>
    </xf>
    <xf numFmtId="179" fontId="64" fillId="0" borderId="0" xfId="8997" applyNumberFormat="1" applyFont="1" applyFill="1" applyBorder="1" applyAlignment="1">
      <alignment horizontal="left" vertical="center" shrinkToFit="1"/>
    </xf>
    <xf numFmtId="179" fontId="65" fillId="0" borderId="4" xfId="10823" applyNumberFormat="1" applyFont="1" applyFill="1" applyBorder="1" applyAlignment="1">
      <alignment horizontal="center" vertical="center" wrapText="1"/>
    </xf>
    <xf numFmtId="179" fontId="67" fillId="0" borderId="0" xfId="10083" applyNumberFormat="1" applyFont="1">
      <alignment vertical="center"/>
    </xf>
    <xf numFmtId="179" fontId="15" fillId="0" borderId="11" xfId="8997" applyNumberFormat="1" applyFont="1" applyFill="1" applyBorder="1" applyAlignment="1">
      <alignment vertical="center" shrinkToFit="1"/>
    </xf>
    <xf numFmtId="179" fontId="68" fillId="0" borderId="0" xfId="2921" applyNumberFormat="1">
      <alignment vertical="center"/>
    </xf>
    <xf numFmtId="179" fontId="68" fillId="14" borderId="44" xfId="2921" applyNumberFormat="1" applyFill="1" applyBorder="1" applyAlignment="1">
      <alignment horizontal="center" vertical="center" wrapText="1"/>
    </xf>
    <xf numFmtId="179" fontId="15" fillId="2" borderId="0" xfId="8997" applyNumberFormat="1" applyFont="1" applyFill="1" applyBorder="1" applyAlignment="1">
      <alignment horizontal="left" vertical="center" shrinkToFit="1"/>
    </xf>
    <xf numFmtId="208" fontId="15" fillId="2" borderId="3" xfId="1833" applyNumberFormat="1" applyFont="1" applyFill="1" applyBorder="1" applyAlignment="1">
      <alignment horizontal="center" vertical="center" wrapText="1"/>
    </xf>
    <xf numFmtId="208" fontId="15" fillId="2" borderId="1" xfId="1833" applyNumberFormat="1" applyFont="1" applyFill="1" applyBorder="1" applyAlignment="1">
      <alignment horizontal="center" wrapText="1"/>
    </xf>
    <xf numFmtId="58" fontId="15" fillId="2" borderId="0" xfId="8997" applyNumberFormat="1" applyFont="1" applyFill="1" applyBorder="1" applyAlignment="1">
      <alignment horizontal="left" vertical="center" shrinkToFit="1"/>
    </xf>
    <xf numFmtId="208" fontId="15" fillId="2" borderId="4" xfId="1833" applyNumberFormat="1" applyFont="1" applyFill="1" applyBorder="1" applyAlignment="1">
      <alignment horizontal="center" vertical="center" wrapText="1"/>
    </xf>
    <xf numFmtId="179" fontId="15" fillId="2" borderId="0" xfId="10823" applyNumberFormat="1" applyFont="1" applyFill="1" applyAlignment="1"/>
    <xf numFmtId="179" fontId="69" fillId="2" borderId="14" xfId="10823" applyNumberFormat="1" applyFont="1" applyFill="1" applyBorder="1" applyAlignment="1">
      <alignment horizontal="center"/>
    </xf>
    <xf numFmtId="179" fontId="15" fillId="2" borderId="14" xfId="6563" applyNumberFormat="1" applyFont="1" applyFill="1" applyBorder="1" applyAlignment="1">
      <alignment horizontal="center" vertical="center"/>
    </xf>
    <xf numFmtId="179" fontId="15" fillId="2" borderId="0" xfId="10823" applyNumberFormat="1" applyFont="1" applyFill="1" applyBorder="1" applyAlignment="1"/>
    <xf numFmtId="208" fontId="15" fillId="2" borderId="0" xfId="1833" applyNumberFormat="1" applyFont="1" applyFill="1" applyBorder="1" applyAlignment="1">
      <alignment horizontal="center"/>
    </xf>
    <xf numFmtId="179" fontId="65" fillId="2" borderId="3" xfId="10823" applyNumberFormat="1" applyFont="1" applyFill="1" applyBorder="1" applyAlignment="1">
      <alignment horizontal="center" vertical="center" wrapText="1"/>
    </xf>
    <xf numFmtId="179" fontId="15" fillId="2" borderId="1" xfId="1833" applyNumberFormat="1" applyFont="1" applyFill="1" applyBorder="1" applyAlignment="1">
      <alignment horizontal="center" vertical="center"/>
    </xf>
    <xf numFmtId="179" fontId="65" fillId="2" borderId="4" xfId="10823" applyNumberFormat="1" applyFont="1" applyFill="1" applyBorder="1" applyAlignment="1">
      <alignment horizontal="center" vertical="center" wrapText="1"/>
    </xf>
    <xf numFmtId="208" fontId="15" fillId="2" borderId="1" xfId="1833" applyNumberFormat="1" applyFont="1" applyFill="1" applyBorder="1" applyAlignment="1">
      <alignment horizontal="center" vertical="center"/>
    </xf>
    <xf numFmtId="179" fontId="15" fillId="2" borderId="1" xfId="10823" applyNumberFormat="1" applyFont="1" applyFill="1" applyBorder="1" applyAlignment="1">
      <alignment horizontal="center" vertical="center"/>
    </xf>
    <xf numFmtId="208" fontId="15" fillId="0" borderId="0" xfId="1833" applyNumberFormat="1" applyFont="1" applyFill="1" applyBorder="1" applyAlignment="1">
      <alignment horizontal="center" vertical="center"/>
    </xf>
    <xf numFmtId="208" fontId="15" fillId="0" borderId="1" xfId="1833" applyNumberFormat="1" applyFont="1" applyFill="1" applyBorder="1" applyAlignment="1">
      <alignment horizontal="center" vertical="center"/>
    </xf>
    <xf numFmtId="179" fontId="59" fillId="2" borderId="1" xfId="10823" applyNumberFormat="1" applyFont="1" applyFill="1" applyBorder="1" applyAlignment="1">
      <alignment horizontal="center" vertical="center" wrapText="1"/>
    </xf>
    <xf numFmtId="179" fontId="65" fillId="2" borderId="1" xfId="10823" applyNumberFormat="1" applyFont="1" applyFill="1" applyBorder="1" applyAlignment="1">
      <alignment horizontal="center" vertical="center" wrapText="1"/>
    </xf>
    <xf numFmtId="179" fontId="15" fillId="2" borderId="3" xfId="10823" applyNumberFormat="1" applyFont="1" applyFill="1" applyBorder="1" applyAlignment="1">
      <alignment horizontal="center" vertical="center"/>
    </xf>
    <xf numFmtId="179" fontId="15" fillId="2" borderId="12" xfId="10823" applyNumberFormat="1" applyFont="1" applyFill="1" applyBorder="1" applyAlignment="1">
      <alignment horizontal="center" vertical="center"/>
    </xf>
    <xf numFmtId="179" fontId="15" fillId="2" borderId="4" xfId="10823" applyNumberFormat="1" applyFont="1" applyFill="1" applyBorder="1" applyAlignment="1">
      <alignment horizontal="center" vertical="center"/>
    </xf>
    <xf numFmtId="179" fontId="15" fillId="0" borderId="0" xfId="10823" applyNumberFormat="1" applyFont="1" applyFill="1" applyBorder="1" applyAlignment="1">
      <alignment horizontal="center" vertical="center"/>
    </xf>
    <xf numFmtId="208" fontId="15" fillId="2" borderId="0" xfId="1833" applyNumberFormat="1" applyFont="1" applyFill="1" applyBorder="1" applyAlignment="1">
      <alignment horizontal="center" vertical="center"/>
    </xf>
    <xf numFmtId="179" fontId="15" fillId="2" borderId="0" xfId="10823" applyNumberFormat="1" applyFont="1" applyFill="1" applyBorder="1" applyAlignment="1">
      <alignment horizontal="center" vertical="center"/>
    </xf>
    <xf numFmtId="179" fontId="68" fillId="14" borderId="45" xfId="2921" applyNumberFormat="1" applyFill="1" applyBorder="1" applyAlignment="1">
      <alignment vertical="center" wrapText="1"/>
    </xf>
    <xf numFmtId="208" fontId="15" fillId="0" borderId="0" xfId="10823" applyNumberFormat="1" applyFont="1" applyFill="1" applyBorder="1" applyAlignment="1">
      <alignment horizontal="center" vertical="center"/>
    </xf>
    <xf numFmtId="179" fontId="59" fillId="2" borderId="3" xfId="10823" applyNumberFormat="1" applyFont="1" applyFill="1" applyBorder="1" applyAlignment="1">
      <alignment horizontal="center" vertical="center" wrapText="1"/>
    </xf>
    <xf numFmtId="179" fontId="59" fillId="2" borderId="4" xfId="10823" applyNumberFormat="1" applyFont="1" applyFill="1" applyBorder="1" applyAlignment="1">
      <alignment horizontal="center" vertical="center" wrapText="1"/>
    </xf>
    <xf numFmtId="179" fontId="15" fillId="0" borderId="0" xfId="1833" applyNumberFormat="1" applyFont="1" applyFill="1" applyBorder="1" applyAlignment="1">
      <alignment horizontal="center" vertical="center" wrapText="1"/>
    </xf>
    <xf numFmtId="179" fontId="70" fillId="0" borderId="0" xfId="10823" applyNumberFormat="1" applyFont="1" applyFill="1" applyBorder="1" applyAlignment="1">
      <alignment horizontal="center" vertical="center"/>
    </xf>
    <xf numFmtId="179" fontId="15" fillId="0" borderId="0" xfId="1833" applyNumberFormat="1" applyFont="1" applyFill="1" applyBorder="1" applyAlignment="1">
      <alignment horizontal="center"/>
    </xf>
    <xf numFmtId="179" fontId="58" fillId="0" borderId="0" xfId="10083" applyNumberFormat="1" applyBorder="1" applyAlignment="1">
      <alignment horizontal="center" vertical="center" wrapText="1"/>
    </xf>
    <xf numFmtId="208" fontId="15" fillId="0" borderId="0" xfId="10823" applyNumberFormat="1" applyFont="1" applyFill="1" applyBorder="1" applyAlignment="1">
      <alignment horizontal="center"/>
    </xf>
    <xf numFmtId="179" fontId="59" fillId="0" borderId="0" xfId="8997" applyNumberFormat="1" applyFont="1" applyFill="1" applyBorder="1" applyAlignment="1">
      <alignment horizontal="left" vertical="center" shrinkToFit="1"/>
    </xf>
    <xf numFmtId="208" fontId="15" fillId="0" borderId="1" xfId="10823" applyNumberFormat="1" applyFont="1" applyFill="1" applyBorder="1" applyAlignment="1">
      <alignment horizontal="center"/>
    </xf>
    <xf numFmtId="179" fontId="15" fillId="0" borderId="3" xfId="1833" applyNumberFormat="1" applyFont="1" applyFill="1" applyBorder="1" applyAlignment="1">
      <alignment horizontal="center" vertical="center" wrapText="1"/>
    </xf>
    <xf numFmtId="179" fontId="15" fillId="0" borderId="12" xfId="1833" applyNumberFormat="1" applyFont="1" applyFill="1" applyBorder="1" applyAlignment="1">
      <alignment horizontal="center" vertical="center" wrapText="1"/>
    </xf>
    <xf numFmtId="179" fontId="15" fillId="0" borderId="4" xfId="1833" applyNumberFormat="1" applyFont="1" applyFill="1" applyBorder="1" applyAlignment="1">
      <alignment horizontal="center" vertical="center" wrapText="1"/>
    </xf>
    <xf numFmtId="208" fontId="15" fillId="0" borderId="8" xfId="1833" applyNumberFormat="1" applyFont="1" applyFill="1" applyBorder="1" applyAlignment="1">
      <alignment horizontal="center" wrapText="1"/>
    </xf>
    <xf numFmtId="204" fontId="15" fillId="0" borderId="0" xfId="8997" applyNumberFormat="1" applyFont="1" applyFill="1" applyBorder="1" applyAlignment="1">
      <alignment horizontal="center" vertical="center" shrinkToFit="1"/>
    </xf>
    <xf numFmtId="179" fontId="65" fillId="0" borderId="46" xfId="10823" applyNumberFormat="1" applyFont="1" applyFill="1" applyBorder="1" applyAlignment="1">
      <alignment horizontal="center" vertical="center" wrapText="1"/>
    </xf>
    <xf numFmtId="179" fontId="71" fillId="0" borderId="0" xfId="8997" applyNumberFormat="1" applyFont="1" applyFill="1" applyBorder="1" applyAlignment="1">
      <alignment horizontal="left" vertical="center" shrinkToFit="1"/>
    </xf>
    <xf numFmtId="207" fontId="15" fillId="0" borderId="1" xfId="1833" applyNumberFormat="1" applyFont="1" applyFill="1" applyBorder="1" applyAlignment="1">
      <alignment horizontal="center" vertical="center"/>
    </xf>
    <xf numFmtId="207" fontId="15" fillId="0" borderId="0" xfId="1833" applyNumberFormat="1" applyFont="1" applyFill="1" applyBorder="1" applyAlignment="1">
      <alignment horizontal="center" vertical="center"/>
    </xf>
    <xf numFmtId="208" fontId="15" fillId="0" borderId="0" xfId="1833" applyNumberFormat="1" applyFont="1" applyFill="1" applyBorder="1" applyAlignment="1">
      <alignment horizontal="center"/>
    </xf>
    <xf numFmtId="207" fontId="15" fillId="0" borderId="0" xfId="1833" applyNumberFormat="1" applyFont="1" applyFill="1" applyBorder="1" applyAlignment="1">
      <alignment horizontal="center"/>
    </xf>
    <xf numFmtId="179" fontId="15" fillId="2" borderId="12" xfId="1833" applyNumberFormat="1" applyFont="1" applyFill="1" applyBorder="1" applyAlignment="1">
      <alignment horizontal="center" vertical="center" wrapText="1"/>
    </xf>
    <xf numFmtId="179" fontId="15" fillId="2" borderId="4" xfId="1833" applyNumberFormat="1" applyFont="1" applyFill="1" applyBorder="1" applyAlignment="1">
      <alignment horizontal="center" vertical="center" wrapText="1"/>
    </xf>
    <xf numFmtId="207" fontId="15" fillId="2" borderId="1" xfId="1833" applyNumberFormat="1" applyFont="1" applyFill="1" applyBorder="1" applyAlignment="1">
      <alignment horizontal="center"/>
    </xf>
    <xf numFmtId="208" fontId="15" fillId="2" borderId="12" xfId="1833" applyNumberFormat="1" applyFont="1" applyFill="1" applyBorder="1" applyAlignment="1">
      <alignment horizontal="center" vertical="center" wrapText="1"/>
    </xf>
    <xf numFmtId="58" fontId="15" fillId="0" borderId="0" xfId="8997" applyNumberFormat="1" applyFont="1" applyFill="1" applyBorder="1" applyAlignment="1">
      <alignment horizontal="left" vertical="center" shrinkToFit="1"/>
    </xf>
    <xf numFmtId="208" fontId="15" fillId="2" borderId="3" xfId="1833" applyNumberFormat="1" applyFont="1" applyFill="1" applyBorder="1" applyAlignment="1">
      <alignment horizontal="center" vertical="center"/>
    </xf>
    <xf numFmtId="179" fontId="71" fillId="2" borderId="0" xfId="8997" applyNumberFormat="1" applyFont="1" applyFill="1" applyBorder="1" applyAlignment="1">
      <alignment horizontal="left" vertical="center" shrinkToFit="1"/>
    </xf>
    <xf numFmtId="208" fontId="15" fillId="2" borderId="4" xfId="1833" applyNumberFormat="1" applyFont="1" applyFill="1" applyBorder="1" applyAlignment="1">
      <alignment horizontal="center" vertical="center"/>
    </xf>
    <xf numFmtId="179" fontId="59" fillId="2" borderId="0" xfId="10823" applyNumberFormat="1" applyFont="1" applyFill="1" applyAlignment="1"/>
    <xf numFmtId="179" fontId="59" fillId="2" borderId="3" xfId="1833" applyNumberFormat="1" applyFont="1" applyFill="1" applyBorder="1" applyAlignment="1">
      <alignment horizontal="center" vertical="center" wrapText="1"/>
    </xf>
    <xf numFmtId="208" fontId="59" fillId="2" borderId="1" xfId="1833" applyNumberFormat="1" applyFont="1" applyFill="1" applyBorder="1" applyAlignment="1">
      <alignment horizontal="center" vertical="center"/>
    </xf>
    <xf numFmtId="179" fontId="59" fillId="2" borderId="12" xfId="1833" applyNumberFormat="1" applyFont="1" applyFill="1" applyBorder="1" applyAlignment="1">
      <alignment horizontal="center" vertical="center" wrapText="1"/>
    </xf>
    <xf numFmtId="179" fontId="59" fillId="2" borderId="4" xfId="1833" applyNumberFormat="1" applyFont="1" applyFill="1" applyBorder="1" applyAlignment="1">
      <alignment horizontal="center" vertical="center" wrapText="1"/>
    </xf>
    <xf numFmtId="179" fontId="15" fillId="0" borderId="1" xfId="10823" applyNumberFormat="1" applyFont="1" applyFill="1" applyBorder="1" applyAlignment="1">
      <alignment horizontal="center" vertical="center"/>
    </xf>
    <xf numFmtId="179" fontId="15" fillId="0" borderId="3" xfId="10823" applyNumberFormat="1" applyFont="1" applyFill="1" applyBorder="1" applyAlignment="1">
      <alignment horizontal="center" vertical="center"/>
    </xf>
    <xf numFmtId="179" fontId="15" fillId="0" borderId="12" xfId="10823" applyNumberFormat="1" applyFont="1" applyFill="1" applyBorder="1" applyAlignment="1">
      <alignment horizontal="center" vertical="center"/>
    </xf>
    <xf numFmtId="179" fontId="15" fillId="0" borderId="4" xfId="10823" applyNumberFormat="1" applyFont="1" applyFill="1" applyBorder="1" applyAlignment="1">
      <alignment horizontal="center" vertical="center"/>
    </xf>
    <xf numFmtId="201" fontId="15" fillId="0" borderId="0" xfId="8696" applyNumberFormat="1" applyFont="1" applyFill="1" applyBorder="1" applyAlignment="1">
      <alignment horizontal="center" vertical="center"/>
    </xf>
    <xf numFmtId="179" fontId="15" fillId="0" borderId="0" xfId="10823" applyNumberFormat="1" applyFont="1" applyFill="1" applyBorder="1" applyAlignment="1">
      <alignment horizontal="center"/>
    </xf>
    <xf numFmtId="179" fontId="15" fillId="2" borderId="3" xfId="10823" applyNumberFormat="1" applyFont="1" applyFill="1" applyBorder="1" applyAlignment="1">
      <alignment horizontal="center" vertical="center" wrapText="1"/>
    </xf>
    <xf numFmtId="179" fontId="15" fillId="2" borderId="12" xfId="10823" applyNumberFormat="1" applyFont="1" applyFill="1" applyBorder="1" applyAlignment="1">
      <alignment horizontal="center" vertical="center" wrapText="1"/>
    </xf>
    <xf numFmtId="179" fontId="15" fillId="2" borderId="4" xfId="10823" applyNumberFormat="1" applyFont="1" applyFill="1" applyBorder="1" applyAlignment="1">
      <alignment horizontal="center" vertical="center" wrapText="1"/>
    </xf>
    <xf numFmtId="179" fontId="70" fillId="0" borderId="0" xfId="8997" applyNumberFormat="1" applyFont="1" applyFill="1" applyBorder="1" applyAlignment="1">
      <alignment horizontal="left" vertical="center" shrinkToFit="1"/>
    </xf>
    <xf numFmtId="179" fontId="15" fillId="2" borderId="3" xfId="1833" applyNumberFormat="1" applyFont="1" applyFill="1" applyBorder="1" applyAlignment="1">
      <alignment horizontal="center" vertical="center"/>
    </xf>
    <xf numFmtId="179" fontId="15" fillId="2" borderId="4" xfId="1833" applyNumberFormat="1" applyFont="1" applyFill="1" applyBorder="1" applyAlignment="1">
      <alignment horizontal="center" vertical="center"/>
    </xf>
    <xf numFmtId="208" fontId="70" fillId="2" borderId="1" xfId="1833" applyNumberFormat="1" applyFont="1" applyFill="1" applyBorder="1" applyAlignment="1">
      <alignment horizontal="center" vertical="center"/>
    </xf>
    <xf numFmtId="208" fontId="59" fillId="0" borderId="0" xfId="10823" applyNumberFormat="1" applyFont="1" applyFill="1" applyBorder="1" applyAlignment="1">
      <alignment horizontal="center"/>
    </xf>
    <xf numFmtId="179" fontId="59" fillId="0" borderId="3" xfId="10823" applyNumberFormat="1" applyFont="1" applyFill="1" applyBorder="1" applyAlignment="1">
      <alignment horizontal="center" vertical="center" wrapText="1"/>
    </xf>
    <xf numFmtId="179" fontId="59" fillId="0" borderId="1" xfId="1833" applyNumberFormat="1" applyFont="1" applyFill="1" applyBorder="1" applyAlignment="1">
      <alignment horizontal="center" vertical="center"/>
    </xf>
    <xf numFmtId="179" fontId="59" fillId="0" borderId="4" xfId="10823" applyNumberFormat="1" applyFont="1" applyFill="1" applyBorder="1" applyAlignment="1">
      <alignment horizontal="center" vertical="center" wrapText="1"/>
    </xf>
    <xf numFmtId="208" fontId="59" fillId="0" borderId="1" xfId="10823" applyNumberFormat="1" applyFont="1" applyFill="1" applyBorder="1" applyAlignment="1">
      <alignment horizontal="center"/>
    </xf>
    <xf numFmtId="179" fontId="59" fillId="0" borderId="3" xfId="1833" applyNumberFormat="1" applyFont="1" applyFill="1" applyBorder="1" applyAlignment="1">
      <alignment horizontal="center" vertical="center" wrapText="1"/>
    </xf>
    <xf numFmtId="179" fontId="59" fillId="0" borderId="12" xfId="1833" applyNumberFormat="1" applyFont="1" applyFill="1" applyBorder="1" applyAlignment="1">
      <alignment horizontal="center" vertical="center" wrapText="1"/>
    </xf>
    <xf numFmtId="179" fontId="59" fillId="0" borderId="4" xfId="1833" applyNumberFormat="1" applyFont="1" applyFill="1" applyBorder="1" applyAlignment="1">
      <alignment horizontal="center" vertical="center" wrapText="1"/>
    </xf>
    <xf numFmtId="179" fontId="59" fillId="2" borderId="1" xfId="1833" applyNumberFormat="1" applyFont="1" applyFill="1" applyBorder="1" applyAlignment="1">
      <alignment horizontal="center" vertical="center"/>
    </xf>
    <xf numFmtId="208" fontId="59" fillId="2" borderId="1" xfId="10823" applyNumberFormat="1" applyFont="1" applyFill="1" applyBorder="1" applyAlignment="1">
      <alignment horizontal="center" vertical="center"/>
    </xf>
    <xf numFmtId="179" fontId="15" fillId="2" borderId="1" xfId="10823" applyNumberFormat="1" applyFont="1" applyFill="1" applyBorder="1" applyAlignment="1">
      <alignment horizontal="center" vertical="center" wrapText="1"/>
    </xf>
    <xf numFmtId="208" fontId="15" fillId="2" borderId="1" xfId="10823" applyNumberFormat="1" applyFont="1" applyFill="1" applyBorder="1" applyAlignment="1">
      <alignment horizontal="center"/>
    </xf>
    <xf numFmtId="179" fontId="15" fillId="2" borderId="12" xfId="1833" applyNumberFormat="1" applyFont="1" applyFill="1" applyBorder="1" applyAlignment="1">
      <alignment horizontal="center" vertical="center"/>
    </xf>
    <xf numFmtId="179" fontId="63" fillId="0" borderId="0" xfId="10823" applyNumberFormat="1" applyFont="1" applyFill="1" applyAlignment="1"/>
    <xf numFmtId="49" fontId="15" fillId="0" borderId="0" xfId="10823" applyNumberFormat="1" applyFont="1" applyFill="1" applyAlignment="1"/>
    <xf numFmtId="182" fontId="31" fillId="2" borderId="0" xfId="10483" applyNumberFormat="1" applyFont="1" applyFill="1" applyAlignment="1"/>
    <xf numFmtId="182" fontId="72" fillId="2" borderId="0" xfId="1536" applyNumberFormat="1" applyFont="1" applyFill="1" applyBorder="1" applyAlignment="1">
      <alignment horizontal="left" vertical="center" shrinkToFit="1"/>
    </xf>
    <xf numFmtId="182" fontId="31" fillId="2" borderId="0" xfId="10483" applyNumberFormat="1" applyFont="1" applyFill="1">
      <alignment vertical="center"/>
    </xf>
    <xf numFmtId="49" fontId="31" fillId="2" borderId="0" xfId="10483" applyNumberFormat="1" applyFont="1" applyFill="1">
      <alignment vertical="center"/>
    </xf>
    <xf numFmtId="182" fontId="28" fillId="0" borderId="0" xfId="10887" applyNumberFormat="1" applyFont="1" applyAlignment="1">
      <alignment horizontal="center" vertical="center"/>
    </xf>
    <xf numFmtId="182" fontId="27" fillId="0" borderId="0" xfId="10483" applyNumberFormat="1" applyFont="1" applyAlignment="1">
      <alignment horizontal="left" vertical="center"/>
    </xf>
    <xf numFmtId="182" fontId="28" fillId="0" borderId="0" xfId="10483" applyNumberFormat="1" applyFont="1" applyAlignment="1">
      <alignment horizontal="left" vertical="center"/>
    </xf>
    <xf numFmtId="49" fontId="28" fillId="0" borderId="0" xfId="10887" applyNumberFormat="1" applyFont="1" applyAlignment="1">
      <alignment horizontal="center" vertical="center"/>
    </xf>
    <xf numFmtId="209" fontId="29" fillId="0" borderId="0" xfId="10483" applyNumberFormat="1" applyFont="1" applyAlignment="1">
      <alignment horizontal="center" vertical="center"/>
    </xf>
    <xf numFmtId="182" fontId="30" fillId="4" borderId="0" xfId="1536" applyNumberFormat="1" applyFont="1" applyFill="1" applyAlignment="1">
      <alignment horizontal="left" vertical="center"/>
    </xf>
    <xf numFmtId="49" fontId="30" fillId="4" borderId="0" xfId="1536" applyNumberFormat="1" applyFont="1" applyFill="1" applyAlignment="1">
      <alignment horizontal="left" vertical="center"/>
    </xf>
    <xf numFmtId="182" fontId="27" fillId="4" borderId="0" xfId="10483" applyNumberFormat="1" applyFont="1" applyFill="1" applyAlignment="1">
      <alignment horizontal="left" vertical="center"/>
    </xf>
    <xf numFmtId="49" fontId="72" fillId="2" borderId="0" xfId="1536" applyNumberFormat="1" applyFont="1" applyFill="1" applyBorder="1" applyAlignment="1">
      <alignment horizontal="left" vertical="center" shrinkToFit="1"/>
    </xf>
    <xf numFmtId="182" fontId="31" fillId="2" borderId="0" xfId="10483" applyNumberFormat="1" applyFont="1" applyFill="1" applyBorder="1" applyAlignment="1">
      <alignment horizontal="left" vertical="center"/>
    </xf>
    <xf numFmtId="182" fontId="31" fillId="2" borderId="0" xfId="14317" applyNumberFormat="1" applyFont="1" applyFill="1" applyAlignment="1">
      <alignment horizontal="left" vertical="center"/>
    </xf>
    <xf numFmtId="49" fontId="31" fillId="15" borderId="3" xfId="10887" applyNumberFormat="1" applyFont="1" applyFill="1" applyBorder="1" applyAlignment="1">
      <alignment horizontal="left" vertical="center"/>
    </xf>
    <xf numFmtId="182" fontId="31" fillId="15" borderId="3" xfId="10887" applyNumberFormat="1" applyFont="1" applyFill="1" applyBorder="1" applyAlignment="1">
      <alignment horizontal="left" vertical="center"/>
    </xf>
    <xf numFmtId="182" fontId="31" fillId="15" borderId="1" xfId="14317" applyNumberFormat="1" applyFont="1" applyFill="1" applyBorder="1" applyAlignment="1">
      <alignment horizontal="left" vertical="center"/>
    </xf>
    <xf numFmtId="49" fontId="31" fillId="15" borderId="4" xfId="10887" applyNumberFormat="1" applyFont="1" applyFill="1" applyBorder="1" applyAlignment="1">
      <alignment horizontal="left" vertical="center"/>
    </xf>
    <xf numFmtId="182" fontId="31" fillId="15" borderId="4" xfId="10887" applyNumberFormat="1" applyFont="1" applyFill="1" applyBorder="1" applyAlignment="1">
      <alignment horizontal="left" vertical="center"/>
    </xf>
    <xf numFmtId="182" fontId="31" fillId="15" borderId="3" xfId="14317" applyNumberFormat="1" applyFont="1" applyFill="1" applyBorder="1" applyAlignment="1">
      <alignment horizontal="left" wrapText="1"/>
    </xf>
    <xf numFmtId="207" fontId="31" fillId="15" borderId="1" xfId="14317" applyNumberFormat="1" applyFont="1" applyFill="1" applyBorder="1" applyAlignment="1">
      <alignment horizontal="left"/>
    </xf>
    <xf numFmtId="182" fontId="31" fillId="15" borderId="12" xfId="14317" applyNumberFormat="1" applyFont="1" applyFill="1" applyBorder="1" applyAlignment="1">
      <alignment horizontal="left" wrapText="1"/>
    </xf>
    <xf numFmtId="182" fontId="3" fillId="2" borderId="0" xfId="10483" applyNumberFormat="1" applyFont="1" applyFill="1">
      <alignment vertical="center"/>
    </xf>
    <xf numFmtId="182" fontId="31" fillId="15" borderId="4" xfId="14317" applyNumberFormat="1" applyFont="1" applyFill="1" applyBorder="1" applyAlignment="1">
      <alignment horizontal="left" wrapText="1"/>
    </xf>
    <xf numFmtId="182" fontId="31" fillId="15" borderId="1" xfId="14317" applyNumberFormat="1" applyFont="1" applyFill="1" applyBorder="1" applyAlignment="1">
      <alignment horizontal="left" wrapText="1"/>
    </xf>
    <xf numFmtId="207" fontId="31" fillId="2" borderId="0" xfId="14317" applyNumberFormat="1" applyFont="1" applyFill="1" applyBorder="1" applyAlignment="1">
      <alignment horizontal="left"/>
    </xf>
    <xf numFmtId="182" fontId="72" fillId="2" borderId="0" xfId="1536" applyNumberFormat="1" applyFont="1" applyFill="1" applyBorder="1" applyAlignment="1">
      <alignment vertical="center" shrinkToFit="1"/>
    </xf>
    <xf numFmtId="16" fontId="73" fillId="2" borderId="0" xfId="10483" applyNumberFormat="1" applyFont="1" applyFill="1" applyBorder="1" applyAlignment="1">
      <alignment horizontal="center" wrapText="1"/>
    </xf>
    <xf numFmtId="16" fontId="73" fillId="2" borderId="0" xfId="10483" applyNumberFormat="1" applyFont="1" applyFill="1" applyBorder="1" applyAlignment="1">
      <alignment horizontal="center"/>
    </xf>
    <xf numFmtId="182" fontId="72" fillId="2" borderId="0" xfId="10887" applyNumberFormat="1" applyFont="1" applyFill="1" applyBorder="1" applyAlignment="1">
      <alignment horizontal="center" vertical="center"/>
    </xf>
    <xf numFmtId="182" fontId="72" fillId="2" borderId="0" xfId="10483" applyNumberFormat="1" applyFont="1" applyFill="1" applyAlignment="1">
      <alignment vertical="center"/>
    </xf>
    <xf numFmtId="49" fontId="31" fillId="2" borderId="0" xfId="10887" applyNumberFormat="1" applyFont="1" applyFill="1" applyBorder="1" applyAlignment="1">
      <alignment horizontal="left" vertical="center"/>
    </xf>
    <xf numFmtId="182" fontId="31" fillId="2" borderId="0" xfId="14317" applyNumberFormat="1" applyFont="1" applyFill="1" applyBorder="1" applyAlignment="1">
      <alignment horizontal="left" wrapText="1"/>
    </xf>
    <xf numFmtId="182" fontId="72" fillId="2" borderId="0" xfId="1536" applyNumberFormat="1" applyFont="1" applyFill="1" applyBorder="1" applyAlignment="1">
      <alignment horizontal="left" vertical="center"/>
    </xf>
    <xf numFmtId="49" fontId="72" fillId="2" borderId="0" xfId="1536" applyNumberFormat="1" applyFont="1" applyFill="1" applyBorder="1" applyAlignment="1">
      <alignment horizontal="left" vertical="center"/>
    </xf>
    <xf numFmtId="49" fontId="31" fillId="2" borderId="0" xfId="14325" applyNumberFormat="1" applyFont="1" applyFill="1" applyBorder="1" applyAlignment="1">
      <alignment horizontal="left"/>
    </xf>
    <xf numFmtId="49" fontId="31" fillId="2" borderId="0" xfId="14327" applyNumberFormat="1" applyFont="1" applyFill="1" applyBorder="1" applyAlignment="1">
      <alignment horizontal="left"/>
    </xf>
    <xf numFmtId="182" fontId="31" fillId="2" borderId="0" xfId="14317" applyNumberFormat="1" applyFont="1" applyFill="1" applyBorder="1" applyAlignment="1">
      <alignment horizontal="left" vertical="center"/>
    </xf>
    <xf numFmtId="0" fontId="74" fillId="2" borderId="0" xfId="10483" applyNumberFormat="1" applyFont="1" applyFill="1" applyBorder="1" applyAlignment="1">
      <alignment horizontal="center" vertical="center"/>
    </xf>
    <xf numFmtId="182" fontId="72" fillId="2" borderId="0" xfId="10483" applyNumberFormat="1" applyFont="1" applyFill="1" applyAlignment="1"/>
    <xf numFmtId="49" fontId="31" fillId="2" borderId="0" xfId="10483" applyNumberFormat="1" applyFont="1" applyFill="1" applyBorder="1">
      <alignment vertical="center"/>
    </xf>
    <xf numFmtId="182" fontId="31" fillId="2" borderId="0" xfId="10483" applyNumberFormat="1" applyFont="1" applyFill="1" applyBorder="1">
      <alignment vertical="center"/>
    </xf>
    <xf numFmtId="49" fontId="31" fillId="15" borderId="1" xfId="14325" applyNumberFormat="1" applyFont="1" applyFill="1" applyBorder="1" applyAlignment="1">
      <alignment horizontal="left"/>
    </xf>
    <xf numFmtId="182" fontId="31" fillId="15" borderId="3" xfId="14317" applyNumberFormat="1" applyFont="1" applyFill="1" applyBorder="1" applyAlignment="1">
      <alignment horizontal="center" wrapText="1"/>
    </xf>
    <xf numFmtId="182" fontId="31" fillId="15" borderId="12" xfId="14317" applyNumberFormat="1" applyFont="1" applyFill="1" applyBorder="1" applyAlignment="1">
      <alignment horizontal="center" wrapText="1"/>
    </xf>
    <xf numFmtId="182" fontId="31" fillId="15" borderId="4" xfId="14317" applyNumberFormat="1" applyFont="1" applyFill="1" applyBorder="1" applyAlignment="1">
      <alignment horizontal="center" wrapText="1"/>
    </xf>
    <xf numFmtId="207" fontId="75" fillId="15" borderId="1" xfId="14317" applyNumberFormat="1" applyFont="1" applyFill="1" applyBorder="1" applyAlignment="1">
      <alignment horizontal="left"/>
    </xf>
    <xf numFmtId="49" fontId="31" fillId="2" borderId="0" xfId="14325" applyNumberFormat="1" applyFont="1" applyFill="1" applyBorder="1" applyAlignment="1">
      <alignment horizontal="left" wrapText="1"/>
    </xf>
    <xf numFmtId="182" fontId="31" fillId="2" borderId="0" xfId="10483" applyNumberFormat="1" applyFont="1" applyFill="1" applyBorder="1" applyAlignment="1">
      <alignment horizontal="center"/>
    </xf>
    <xf numFmtId="207" fontId="31" fillId="15" borderId="3" xfId="14317" applyNumberFormat="1" applyFont="1" applyFill="1" applyBorder="1" applyAlignment="1">
      <alignment horizontal="center"/>
    </xf>
    <xf numFmtId="207" fontId="31" fillId="15" borderId="12" xfId="14317" applyNumberFormat="1" applyFont="1" applyFill="1" applyBorder="1" applyAlignment="1">
      <alignment horizontal="center"/>
    </xf>
    <xf numFmtId="207" fontId="31" fillId="15" borderId="4" xfId="14317" applyNumberFormat="1" applyFont="1" applyFill="1" applyBorder="1" applyAlignment="1">
      <alignment horizontal="center"/>
    </xf>
    <xf numFmtId="49" fontId="31" fillId="15" borderId="1" xfId="14325" applyNumberFormat="1" applyFont="1" applyFill="1" applyBorder="1" applyAlignment="1">
      <alignment horizontal="left" wrapText="1"/>
    </xf>
    <xf numFmtId="49" fontId="31" fillId="2" borderId="0" xfId="10483" applyNumberFormat="1" applyFont="1" applyFill="1" applyBorder="1" applyAlignment="1">
      <alignment horizontal="center" vertical="center"/>
    </xf>
    <xf numFmtId="0" fontId="76" fillId="2" borderId="0" xfId="10483" applyNumberFormat="1" applyFont="1" applyFill="1" applyBorder="1" applyAlignment="1">
      <alignment horizontal="center" vertical="center"/>
    </xf>
    <xf numFmtId="179" fontId="76" fillId="2" borderId="0" xfId="10483" applyNumberFormat="1" applyFont="1" applyFill="1" applyBorder="1" applyAlignment="1">
      <alignment horizontal="center" vertical="center"/>
    </xf>
    <xf numFmtId="182" fontId="31" fillId="2" borderId="0" xfId="10483" applyNumberFormat="1" applyFont="1" applyFill="1" applyBorder="1" applyAlignment="1">
      <alignment horizontal="center" vertical="center"/>
    </xf>
    <xf numFmtId="0" fontId="76" fillId="2" borderId="0" xfId="10483" applyNumberFormat="1" applyFont="1" applyFill="1" applyBorder="1" applyAlignment="1">
      <alignment horizontal="center" vertical="center" wrapText="1"/>
    </xf>
    <xf numFmtId="179" fontId="73" fillId="2" borderId="0" xfId="10483" applyNumberFormat="1" applyFont="1" applyFill="1" applyBorder="1" applyAlignment="1">
      <alignment horizontal="center" vertical="center"/>
    </xf>
    <xf numFmtId="182" fontId="76" fillId="2" borderId="0" xfId="10887" applyNumberFormat="1" applyFont="1" applyFill="1"/>
    <xf numFmtId="182" fontId="76" fillId="2" borderId="0" xfId="10887" applyNumberFormat="1" applyFont="1" applyFill="1" applyAlignment="1">
      <alignment horizontal="left"/>
    </xf>
    <xf numFmtId="0" fontId="76" fillId="2" borderId="0" xfId="10887" applyNumberFormat="1" applyFont="1" applyFill="1" applyBorder="1" applyAlignment="1">
      <alignment horizontal="left"/>
    </xf>
    <xf numFmtId="207" fontId="31" fillId="15" borderId="3" xfId="14317" applyNumberFormat="1" applyFont="1" applyFill="1" applyBorder="1" applyAlignment="1">
      <alignment horizontal="left"/>
    </xf>
    <xf numFmtId="207" fontId="31" fillId="15" borderId="12" xfId="14317" applyNumberFormat="1" applyFont="1" applyFill="1" applyBorder="1" applyAlignment="1">
      <alignment horizontal="left"/>
    </xf>
    <xf numFmtId="207" fontId="31" fillId="15" borderId="4" xfId="14317" applyNumberFormat="1" applyFont="1" applyFill="1" applyBorder="1" applyAlignment="1">
      <alignment horizontal="left"/>
    </xf>
    <xf numFmtId="182" fontId="73" fillId="2" borderId="0" xfId="10483" applyNumberFormat="1" applyFont="1" applyFill="1" applyBorder="1" applyAlignment="1">
      <alignment horizontal="center" vertical="center"/>
    </xf>
    <xf numFmtId="49" fontId="73" fillId="2" borderId="0" xfId="10887" applyNumberFormat="1" applyFont="1" applyFill="1" applyBorder="1" applyAlignment="1">
      <alignment horizontal="center" vertical="center"/>
    </xf>
    <xf numFmtId="49" fontId="31" fillId="15" borderId="3" xfId="14325" applyNumberFormat="1" applyFont="1" applyFill="1" applyBorder="1" applyAlignment="1">
      <alignment horizontal="center" wrapText="1"/>
    </xf>
    <xf numFmtId="49" fontId="31" fillId="15" borderId="12" xfId="14325" applyNumberFormat="1" applyFont="1" applyFill="1" applyBorder="1" applyAlignment="1">
      <alignment horizontal="center" wrapText="1"/>
    </xf>
    <xf numFmtId="49" fontId="31" fillId="15" borderId="4" xfId="14325" applyNumberFormat="1" applyFont="1" applyFill="1" applyBorder="1" applyAlignment="1">
      <alignment horizontal="center" wrapText="1"/>
    </xf>
    <xf numFmtId="182" fontId="77" fillId="2" borderId="0" xfId="14336" applyNumberFormat="1" applyFont="1" applyFill="1" applyAlignment="1" applyProtection="1">
      <alignment horizontal="justify" vertical="center"/>
    </xf>
    <xf numFmtId="0" fontId="78" fillId="2" borderId="0" xfId="10483" applyNumberFormat="1" applyFont="1" applyFill="1" applyBorder="1" applyAlignment="1">
      <alignment horizontal="center" vertical="center"/>
    </xf>
    <xf numFmtId="182" fontId="31" fillId="2" borderId="0" xfId="14317" applyNumberFormat="1" applyFont="1" applyFill="1" applyBorder="1" applyAlignment="1">
      <alignment horizontal="center" wrapText="1"/>
    </xf>
    <xf numFmtId="49" fontId="31" fillId="2" borderId="0" xfId="7642" applyNumberFormat="1" applyFont="1" applyFill="1" applyBorder="1" applyAlignment="1">
      <alignment horizontal="left" vertical="center"/>
    </xf>
    <xf numFmtId="49" fontId="31" fillId="2" borderId="0" xfId="14317" applyNumberFormat="1" applyFont="1" applyFill="1" applyBorder="1" applyAlignment="1">
      <alignment horizontal="left"/>
    </xf>
    <xf numFmtId="49" fontId="31" fillId="2" borderId="0" xfId="14324" applyNumberFormat="1" applyFont="1" applyFill="1" applyBorder="1" applyAlignment="1">
      <alignment horizontal="left"/>
    </xf>
    <xf numFmtId="49" fontId="31" fillId="2" borderId="0" xfId="14317" applyNumberFormat="1" applyFont="1" applyFill="1" applyBorder="1" applyAlignment="1">
      <alignment horizontal="left" vertical="center"/>
    </xf>
    <xf numFmtId="179" fontId="79" fillId="2" borderId="0" xfId="12149" applyNumberFormat="1" applyFont="1" applyFill="1" applyBorder="1" applyAlignment="1">
      <alignment horizontal="center" vertical="center" wrapText="1"/>
    </xf>
    <xf numFmtId="179" fontId="79" fillId="2" borderId="0" xfId="14312" applyNumberFormat="1" applyFont="1" applyFill="1" applyBorder="1" applyAlignment="1">
      <alignment horizontal="center" vertical="center"/>
    </xf>
    <xf numFmtId="182" fontId="31" fillId="2" borderId="0" xfId="10483" applyNumberFormat="1" applyFont="1" applyFill="1" applyBorder="1" applyAlignment="1">
      <alignment vertical="center"/>
    </xf>
    <xf numFmtId="182" fontId="31" fillId="15" borderId="1" xfId="14324" applyNumberFormat="1" applyFont="1" applyFill="1" applyBorder="1" applyAlignment="1">
      <alignment horizontal="left"/>
    </xf>
    <xf numFmtId="182" fontId="31" fillId="2" borderId="0" xfId="14324" applyNumberFormat="1" applyFont="1" applyFill="1" applyBorder="1" applyAlignment="1">
      <alignment horizontal="left"/>
    </xf>
    <xf numFmtId="49" fontId="31" fillId="2" borderId="0" xfId="14324" applyNumberFormat="1" applyFont="1" applyFill="1" applyBorder="1" applyAlignment="1">
      <alignment horizontal="left" wrapText="1"/>
    </xf>
    <xf numFmtId="0" fontId="3" fillId="2" borderId="0" xfId="14310" applyFont="1" applyFill="1" applyBorder="1" applyAlignment="1">
      <alignment horizontal="left"/>
    </xf>
    <xf numFmtId="0" fontId="3" fillId="2" borderId="0" xfId="10483" applyNumberFormat="1" applyFont="1" applyFill="1" applyBorder="1" applyAlignment="1">
      <alignment horizontal="left"/>
    </xf>
    <xf numFmtId="49" fontId="31" fillId="15" borderId="4" xfId="14324" applyNumberFormat="1" applyFont="1" applyFill="1" applyBorder="1" applyAlignment="1">
      <alignment horizontal="left"/>
    </xf>
    <xf numFmtId="210" fontId="73" fillId="15" borderId="1" xfId="10483" applyNumberFormat="1" applyFont="1" applyFill="1" applyBorder="1" applyAlignment="1">
      <alignment horizontal="center"/>
    </xf>
    <xf numFmtId="49" fontId="31" fillId="2" borderId="0" xfId="10483" applyNumberFormat="1" applyFont="1" applyFill="1" applyBorder="1" applyAlignment="1"/>
    <xf numFmtId="49" fontId="31" fillId="2" borderId="0" xfId="10483" applyNumberFormat="1" applyFont="1" applyFill="1" applyBorder="1" applyAlignment="1">
      <alignment horizontal="center" shrinkToFit="1"/>
    </xf>
    <xf numFmtId="49" fontId="31" fillId="2" borderId="0" xfId="10483" applyNumberFormat="1" applyFont="1" applyFill="1" applyBorder="1" applyAlignment="1">
      <alignment horizontal="left"/>
    </xf>
    <xf numFmtId="49" fontId="72" fillId="2" borderId="0" xfId="10887" applyNumberFormat="1" applyFont="1" applyFill="1" applyBorder="1" applyAlignment="1">
      <alignment horizontal="left" vertical="center" wrapText="1"/>
    </xf>
    <xf numFmtId="182" fontId="79" fillId="2" borderId="0" xfId="10483" applyNumberFormat="1" applyFont="1" applyFill="1" applyBorder="1" applyAlignment="1">
      <alignment horizontal="center" vertical="center"/>
    </xf>
    <xf numFmtId="49" fontId="79" fillId="2" borderId="0" xfId="10887" applyNumberFormat="1" applyFont="1" applyFill="1" applyBorder="1" applyAlignment="1">
      <alignment horizontal="center" vertical="center"/>
    </xf>
    <xf numFmtId="211" fontId="74" fillId="2" borderId="0" xfId="10483" applyNumberFormat="1" applyFont="1" applyFill="1" applyBorder="1" applyAlignment="1">
      <alignment horizontal="right"/>
    </xf>
    <xf numFmtId="49" fontId="31" fillId="2" borderId="3" xfId="10887" applyNumberFormat="1" applyFont="1" applyFill="1" applyBorder="1" applyAlignment="1">
      <alignment horizontal="left" vertical="center"/>
    </xf>
    <xf numFmtId="182" fontId="31" fillId="2" borderId="3" xfId="10887" applyNumberFormat="1" applyFont="1" applyFill="1" applyBorder="1" applyAlignment="1">
      <alignment horizontal="left" vertical="center"/>
    </xf>
    <xf numFmtId="182" fontId="31" fillId="2" borderId="1" xfId="14317" applyNumberFormat="1" applyFont="1" applyFill="1" applyBorder="1" applyAlignment="1">
      <alignment horizontal="left" vertical="center"/>
    </xf>
    <xf numFmtId="49" fontId="31" fillId="2" borderId="4" xfId="10887" applyNumberFormat="1" applyFont="1" applyFill="1" applyBorder="1" applyAlignment="1">
      <alignment horizontal="left" vertical="center"/>
    </xf>
    <xf numFmtId="182" fontId="31" fillId="2" borderId="4" xfId="10887" applyNumberFormat="1" applyFont="1" applyFill="1" applyBorder="1" applyAlignment="1">
      <alignment horizontal="left" vertical="center"/>
    </xf>
    <xf numFmtId="182" fontId="31" fillId="2" borderId="3" xfId="14317" applyNumberFormat="1" applyFont="1" applyFill="1" applyBorder="1" applyAlignment="1">
      <alignment horizontal="left" wrapText="1"/>
    </xf>
    <xf numFmtId="207" fontId="31" fillId="2" borderId="1" xfId="14317" applyNumberFormat="1" applyFont="1" applyFill="1" applyBorder="1" applyAlignment="1">
      <alignment horizontal="left"/>
    </xf>
    <xf numFmtId="49" fontId="31" fillId="2" borderId="1" xfId="14325" applyNumberFormat="1" applyFont="1" applyFill="1" applyBorder="1" applyAlignment="1">
      <alignment horizontal="left" wrapText="1"/>
    </xf>
    <xf numFmtId="182" fontId="31" fillId="2" borderId="12" xfId="14317" applyNumberFormat="1" applyFont="1" applyFill="1" applyBorder="1" applyAlignment="1">
      <alignment horizontal="left" wrapText="1"/>
    </xf>
    <xf numFmtId="49" fontId="31" fillId="2" borderId="4" xfId="14325" applyNumberFormat="1" applyFont="1" applyFill="1" applyBorder="1" applyAlignment="1">
      <alignment horizontal="left" wrapText="1"/>
    </xf>
    <xf numFmtId="182" fontId="31" fillId="2" borderId="1" xfId="14317" applyNumberFormat="1" applyFont="1" applyFill="1" applyBorder="1" applyAlignment="1">
      <alignment horizontal="left" wrapText="1"/>
    </xf>
    <xf numFmtId="49" fontId="31" fillId="15" borderId="4" xfId="14325" applyNumberFormat="1" applyFont="1" applyFill="1" applyBorder="1" applyAlignment="1">
      <alignment horizontal="left" wrapText="1"/>
    </xf>
    <xf numFmtId="16" fontId="31" fillId="2" borderId="0" xfId="10483" applyNumberFormat="1" applyFont="1" applyFill="1" applyBorder="1" applyAlignment="1">
      <alignment horizontal="left"/>
    </xf>
    <xf numFmtId="182" fontId="31" fillId="15" borderId="1" xfId="1536" applyNumberFormat="1" applyFont="1" applyFill="1" applyBorder="1" applyAlignment="1">
      <alignment horizontal="left" vertical="center" shrinkToFit="1"/>
    </xf>
    <xf numFmtId="182" fontId="3" fillId="2" borderId="0" xfId="10483" applyNumberFormat="1" applyFont="1" applyFill="1" applyBorder="1" applyAlignment="1">
      <alignment horizontal="left" vertical="center" wrapText="1"/>
    </xf>
    <xf numFmtId="182" fontId="3" fillId="2" borderId="0" xfId="10483" applyNumberFormat="1" applyFont="1" applyFill="1" applyBorder="1">
      <alignment vertical="center"/>
    </xf>
    <xf numFmtId="49" fontId="75" fillId="15" borderId="4" xfId="10887" applyNumberFormat="1" applyFont="1" applyFill="1" applyBorder="1" applyAlignment="1">
      <alignment horizontal="left" vertical="center"/>
    </xf>
    <xf numFmtId="49" fontId="31" fillId="15" borderId="1" xfId="14324" applyNumberFormat="1" applyFont="1" applyFill="1" applyBorder="1" applyAlignment="1">
      <alignment horizontal="left"/>
    </xf>
    <xf numFmtId="182" fontId="31" fillId="15" borderId="1" xfId="12827" applyNumberFormat="1" applyFont="1" applyFill="1" applyBorder="1" applyAlignment="1" applyProtection="1">
      <alignment horizontal="left"/>
    </xf>
    <xf numFmtId="0" fontId="78" fillId="2" borderId="0" xfId="10483" applyNumberFormat="1" applyFont="1" applyFill="1" applyBorder="1" applyAlignment="1">
      <alignment horizontal="center"/>
    </xf>
    <xf numFmtId="182" fontId="72" fillId="2" borderId="0" xfId="1536" applyNumberFormat="1" applyFont="1" applyFill="1" applyBorder="1" applyAlignment="1">
      <alignment horizontal="left"/>
    </xf>
    <xf numFmtId="210" fontId="73" fillId="2" borderId="0" xfId="10483" applyNumberFormat="1" applyFont="1" applyFill="1" applyBorder="1" applyAlignment="1">
      <alignment horizontal="left" vertical="center"/>
    </xf>
    <xf numFmtId="182" fontId="80" fillId="2" borderId="0" xfId="10483" applyNumberFormat="1" applyFont="1" applyFill="1">
      <alignment vertical="center"/>
    </xf>
    <xf numFmtId="49" fontId="31" fillId="2" borderId="0" xfId="10483" applyNumberFormat="1" applyFont="1" applyFill="1" applyBorder="1" applyAlignment="1">
      <alignment horizontal="center" vertical="center" wrapText="1"/>
    </xf>
    <xf numFmtId="14" fontId="31" fillId="2" borderId="0" xfId="10483" applyNumberFormat="1" applyFont="1" applyFill="1" applyBorder="1">
      <alignment vertical="center"/>
    </xf>
    <xf numFmtId="182" fontId="72" fillId="2" borderId="0" xfId="10483" applyNumberFormat="1" applyFont="1" applyFill="1">
      <alignment vertical="center"/>
    </xf>
    <xf numFmtId="49" fontId="31" fillId="2" borderId="0" xfId="10483" applyNumberFormat="1" applyFont="1" applyFill="1" applyAlignment="1">
      <alignment vertical="center" wrapText="1"/>
    </xf>
    <xf numFmtId="207" fontId="31" fillId="2" borderId="32" xfId="14317" applyNumberFormat="1" applyFont="1" applyFill="1" applyBorder="1" applyAlignment="1">
      <alignment horizontal="left"/>
    </xf>
    <xf numFmtId="49" fontId="31" fillId="2" borderId="8" xfId="14324" applyNumberFormat="1" applyFont="1" applyFill="1" applyBorder="1" applyAlignment="1">
      <alignment horizontal="left"/>
    </xf>
    <xf numFmtId="213" fontId="72" fillId="2" borderId="0" xfId="10483" applyNumberFormat="1" applyFont="1" applyFill="1" applyBorder="1" applyAlignment="1">
      <alignment horizontal="center"/>
    </xf>
    <xf numFmtId="49" fontId="72" fillId="2" borderId="0" xfId="1536" applyNumberFormat="1" applyFont="1" applyFill="1" applyBorder="1" applyAlignment="1">
      <alignment vertical="center"/>
    </xf>
    <xf numFmtId="182" fontId="72" fillId="2" borderId="0" xfId="1536" applyNumberFormat="1" applyFont="1" applyFill="1" applyBorder="1" applyAlignment="1">
      <alignment vertical="center"/>
    </xf>
    <xf numFmtId="49" fontId="31" fillId="2" borderId="1" xfId="14324" applyNumberFormat="1" applyFont="1" applyFill="1" applyBorder="1" applyAlignment="1">
      <alignment horizontal="left"/>
    </xf>
    <xf numFmtId="182" fontId="31" fillId="2" borderId="4" xfId="14317" applyNumberFormat="1" applyFont="1" applyFill="1" applyBorder="1" applyAlignment="1">
      <alignment horizontal="left" wrapText="1"/>
    </xf>
    <xf numFmtId="0" fontId="0" fillId="0" borderId="0" xfId="0" applyFont="1"/>
    <xf numFmtId="0" fontId="81" fillId="0" borderId="0" xfId="0" applyFont="1"/>
    <xf numFmtId="0" fontId="82" fillId="0" borderId="0" xfId="0" applyFont="1"/>
    <xf numFmtId="0" fontId="82" fillId="0" borderId="0" xfId="0" applyFont="1" applyFill="1"/>
    <xf numFmtId="0" fontId="83" fillId="5" borderId="0" xfId="4073" applyFont="1" applyFill="1" applyBorder="1" applyAlignment="1">
      <alignment vertical="center" shrinkToFit="1"/>
    </xf>
    <xf numFmtId="0" fontId="82" fillId="0" borderId="0" xfId="0" applyFont="1" applyAlignment="1"/>
    <xf numFmtId="0" fontId="82" fillId="5" borderId="0" xfId="4073" applyFont="1" applyFill="1" applyBorder="1" applyAlignment="1">
      <alignment vertical="center" shrinkToFit="1"/>
    </xf>
    <xf numFmtId="0" fontId="7" fillId="0" borderId="0" xfId="0" applyFont="1" applyAlignment="1">
      <alignment horizontal="left"/>
    </xf>
    <xf numFmtId="0" fontId="84" fillId="0" borderId="0" xfId="0" applyFont="1"/>
    <xf numFmtId="0" fontId="60" fillId="0" borderId="0" xfId="14313" applyFont="1" applyBorder="1" applyAlignment="1">
      <alignment horizontal="center" vertical="center"/>
    </xf>
    <xf numFmtId="0" fontId="61" fillId="0" borderId="0" xfId="0" applyFont="1" applyAlignment="1">
      <alignment horizontal="center" vertical="center"/>
    </xf>
    <xf numFmtId="0" fontId="4" fillId="0" borderId="0" xfId="14313" applyFont="1" applyBorder="1" applyAlignment="1">
      <alignment horizontal="center" vertical="center"/>
    </xf>
    <xf numFmtId="0" fontId="85" fillId="0" borderId="0" xfId="14313" applyFont="1" applyBorder="1" applyAlignment="1">
      <alignment horizontal="center" vertical="center"/>
    </xf>
    <xf numFmtId="183" fontId="62" fillId="0" borderId="0" xfId="0" applyNumberFormat="1" applyFont="1" applyAlignment="1">
      <alignment horizontal="center" vertical="center"/>
    </xf>
    <xf numFmtId="0" fontId="85" fillId="4" borderId="0" xfId="4073" applyFont="1" applyFill="1" applyBorder="1" applyAlignment="1">
      <alignment horizontal="center" vertical="center"/>
    </xf>
    <xf numFmtId="0" fontId="82" fillId="0" borderId="0" xfId="4073" applyFont="1" applyFill="1" applyBorder="1" applyAlignment="1">
      <alignment vertical="center" shrinkToFit="1"/>
    </xf>
    <xf numFmtId="49" fontId="82" fillId="0" borderId="0" xfId="4073" applyNumberFormat="1" applyFont="1" applyFill="1" applyBorder="1" applyAlignment="1">
      <alignment horizontal="center" vertical="center" shrinkToFit="1"/>
    </xf>
    <xf numFmtId="0" fontId="82" fillId="0" borderId="0" xfId="4073" applyFont="1" applyFill="1" applyBorder="1" applyAlignment="1">
      <alignment horizontal="center" vertical="center" shrinkToFit="1"/>
    </xf>
    <xf numFmtId="0" fontId="82" fillId="0" borderId="0" xfId="0" applyFont="1" applyBorder="1" applyAlignment="1">
      <alignment horizontal="center" vertical="center"/>
    </xf>
    <xf numFmtId="0" fontId="83" fillId="5" borderId="0" xfId="0" applyFont="1" applyFill="1" applyBorder="1" applyAlignment="1">
      <alignment horizontal="left" vertical="center"/>
    </xf>
    <xf numFmtId="0" fontId="82" fillId="5" borderId="3" xfId="14316" applyFont="1" applyFill="1" applyBorder="1" applyAlignment="1">
      <alignment horizontal="center" vertical="center"/>
    </xf>
    <xf numFmtId="0" fontId="82" fillId="5" borderId="1" xfId="14316" applyFont="1" applyFill="1" applyBorder="1" applyAlignment="1">
      <alignment horizontal="center" vertical="center"/>
    </xf>
    <xf numFmtId="0" fontId="82" fillId="5" borderId="4" xfId="14316" applyFont="1" applyFill="1" applyBorder="1" applyAlignment="1">
      <alignment horizontal="center" vertical="center"/>
    </xf>
    <xf numFmtId="0" fontId="83" fillId="5" borderId="0" xfId="14316" applyFont="1" applyFill="1" applyBorder="1" applyAlignment="1">
      <alignment horizontal="left"/>
    </xf>
    <xf numFmtId="0" fontId="82" fillId="0" borderId="1" xfId="0" applyFont="1" applyBorder="1" applyAlignment="1">
      <alignment horizontal="center"/>
    </xf>
    <xf numFmtId="0" fontId="82" fillId="0" borderId="0" xfId="0" applyFont="1" applyAlignment="1">
      <alignment horizontal="center"/>
    </xf>
    <xf numFmtId="0" fontId="82" fillId="5" borderId="3" xfId="14316" applyFont="1" applyFill="1" applyBorder="1" applyAlignment="1">
      <alignment horizontal="center" vertical="center" wrapText="1"/>
    </xf>
    <xf numFmtId="207" fontId="82" fillId="5" borderId="1" xfId="0" applyNumberFormat="1" applyFont="1" applyFill="1" applyBorder="1" applyAlignment="1">
      <alignment horizontal="center" vertical="center" wrapText="1"/>
    </xf>
    <xf numFmtId="207" fontId="82" fillId="5" borderId="1" xfId="14316" applyNumberFormat="1" applyFont="1" applyFill="1" applyBorder="1" applyAlignment="1">
      <alignment horizontal="center"/>
    </xf>
    <xf numFmtId="0" fontId="82" fillId="5" borderId="12" xfId="14316" applyFont="1" applyFill="1" applyBorder="1" applyAlignment="1">
      <alignment horizontal="center" vertical="center" wrapText="1"/>
    </xf>
    <xf numFmtId="207" fontId="82" fillId="5" borderId="1" xfId="14316" applyNumberFormat="1" applyFont="1" applyFill="1" applyBorder="1" applyAlignment="1">
      <alignment horizontal="center" wrapText="1"/>
    </xf>
    <xf numFmtId="182" fontId="82" fillId="0" borderId="1" xfId="0" applyNumberFormat="1" applyFont="1" applyBorder="1" applyAlignment="1">
      <alignment horizontal="center"/>
    </xf>
    <xf numFmtId="0" fontId="83" fillId="5" borderId="0" xfId="14316" applyFont="1" applyFill="1" applyAlignment="1">
      <alignment horizontal="left"/>
    </xf>
    <xf numFmtId="0" fontId="82" fillId="5" borderId="4" xfId="14316" applyFont="1" applyFill="1" applyBorder="1" applyAlignment="1">
      <alignment horizontal="center" vertical="center" wrapText="1"/>
    </xf>
    <xf numFmtId="0" fontId="82" fillId="0" borderId="8" xfId="0" applyFont="1" applyBorder="1" applyAlignment="1">
      <alignment horizontal="center" vertical="center" wrapText="1"/>
    </xf>
    <xf numFmtId="0" fontId="82" fillId="0" borderId="14" xfId="0" applyFont="1" applyBorder="1" applyAlignment="1">
      <alignment horizontal="center" vertical="center" wrapText="1"/>
    </xf>
    <xf numFmtId="0" fontId="82" fillId="2" borderId="3" xfId="14316" applyFont="1" applyFill="1" applyBorder="1" applyAlignment="1">
      <alignment horizontal="center" vertical="center"/>
    </xf>
    <xf numFmtId="0" fontId="82" fillId="2" borderId="4" xfId="14316" applyFont="1" applyFill="1" applyBorder="1" applyAlignment="1">
      <alignment horizontal="center" vertical="center"/>
    </xf>
    <xf numFmtId="0" fontId="82" fillId="0" borderId="3" xfId="14316" applyFont="1" applyFill="1" applyBorder="1" applyAlignment="1">
      <alignment horizontal="center" vertical="center" wrapText="1"/>
    </xf>
    <xf numFmtId="0" fontId="82" fillId="0" borderId="12" xfId="14316" applyFont="1" applyFill="1" applyBorder="1" applyAlignment="1">
      <alignment horizontal="center" vertical="center" wrapText="1"/>
    </xf>
    <xf numFmtId="207" fontId="82" fillId="5" borderId="1" xfId="14316" applyNumberFormat="1" applyFont="1" applyFill="1" applyBorder="1" applyAlignment="1">
      <alignment horizontal="center" vertical="center"/>
    </xf>
    <xf numFmtId="182" fontId="82" fillId="0" borderId="1" xfId="0" applyNumberFormat="1" applyFont="1" applyBorder="1" applyAlignment="1">
      <alignment horizontal="center" vertical="center"/>
    </xf>
    <xf numFmtId="0" fontId="82" fillId="0" borderId="4" xfId="14316" applyFont="1" applyFill="1" applyBorder="1" applyAlignment="1">
      <alignment horizontal="center" vertical="center" wrapText="1"/>
    </xf>
    <xf numFmtId="0" fontId="82" fillId="0" borderId="0" xfId="0" applyFont="1" applyBorder="1" applyAlignment="1">
      <alignment horizontal="center"/>
    </xf>
    <xf numFmtId="0" fontId="82" fillId="0" borderId="0" xfId="14316" applyFont="1" applyFill="1" applyBorder="1" applyAlignment="1">
      <alignment horizontal="center" wrapText="1"/>
    </xf>
    <xf numFmtId="207" fontId="82" fillId="5" borderId="0" xfId="14316" applyNumberFormat="1" applyFont="1" applyFill="1" applyBorder="1" applyAlignment="1">
      <alignment horizontal="center" vertical="center"/>
    </xf>
    <xf numFmtId="207" fontId="82" fillId="5" borderId="0" xfId="14316" applyNumberFormat="1" applyFont="1" applyFill="1" applyBorder="1" applyAlignment="1">
      <alignment horizontal="center"/>
    </xf>
    <xf numFmtId="0" fontId="82" fillId="5" borderId="0" xfId="14316" applyFont="1" applyFill="1" applyBorder="1" applyAlignment="1">
      <alignment horizontal="center"/>
    </xf>
    <xf numFmtId="182" fontId="82" fillId="0" borderId="4" xfId="0" applyNumberFormat="1" applyFont="1" applyBorder="1" applyAlignment="1">
      <alignment horizontal="center" vertical="center" wrapText="1"/>
    </xf>
    <xf numFmtId="182" fontId="82" fillId="0" borderId="5" xfId="0" applyNumberFormat="1" applyFont="1" applyBorder="1" applyAlignment="1">
      <alignment horizontal="center" vertical="center" wrapText="1"/>
    </xf>
    <xf numFmtId="0" fontId="82" fillId="0" borderId="0" xfId="0" applyFont="1" applyBorder="1" applyAlignment="1">
      <alignment horizontal="center" vertical="center" wrapText="1"/>
    </xf>
    <xf numFmtId="0" fontId="82" fillId="5" borderId="0" xfId="14316" applyFont="1" applyFill="1" applyBorder="1" applyAlignment="1">
      <alignment horizontal="center" wrapText="1"/>
    </xf>
    <xf numFmtId="207" fontId="82" fillId="5" borderId="0" xfId="0" applyNumberFormat="1" applyFont="1" applyFill="1" applyBorder="1" applyAlignment="1">
      <alignment horizontal="center" vertical="center" wrapText="1"/>
    </xf>
    <xf numFmtId="0" fontId="82" fillId="5" borderId="0" xfId="4073" applyFont="1" applyFill="1" applyBorder="1" applyAlignment="1">
      <alignment horizontal="center" vertical="center" shrinkToFit="1"/>
    </xf>
    <xf numFmtId="204" fontId="82" fillId="5" borderId="0" xfId="4073" applyNumberFormat="1" applyFont="1" applyFill="1" applyBorder="1" applyAlignment="1">
      <alignment horizontal="center" vertical="center" shrinkToFit="1"/>
    </xf>
    <xf numFmtId="49" fontId="82" fillId="5" borderId="0" xfId="4073" applyNumberFormat="1" applyFont="1" applyFill="1" applyBorder="1" applyAlignment="1">
      <alignment horizontal="center" vertical="center" shrinkToFit="1"/>
    </xf>
    <xf numFmtId="0" fontId="83" fillId="5" borderId="0" xfId="4073" applyFont="1" applyFill="1" applyBorder="1" applyAlignment="1">
      <alignment horizontal="left" vertical="center" shrinkToFit="1"/>
    </xf>
    <xf numFmtId="0" fontId="82" fillId="5" borderId="10" xfId="14316" applyFont="1" applyFill="1" applyBorder="1" applyAlignment="1">
      <alignment horizontal="center" vertical="center"/>
    </xf>
    <xf numFmtId="0" fontId="82" fillId="0" borderId="4" xfId="0" applyFont="1" applyBorder="1" applyAlignment="1">
      <alignment horizontal="center" vertical="center" wrapText="1"/>
    </xf>
    <xf numFmtId="0" fontId="82" fillId="0" borderId="5" xfId="0" applyFont="1" applyBorder="1" applyAlignment="1">
      <alignment horizontal="center" vertical="center" wrapText="1"/>
    </xf>
    <xf numFmtId="0" fontId="82" fillId="5" borderId="2" xfId="14316" applyFont="1" applyFill="1" applyBorder="1" applyAlignment="1">
      <alignment horizontal="center" vertical="center"/>
    </xf>
    <xf numFmtId="207" fontId="82" fillId="5" borderId="0" xfId="14316" applyNumberFormat="1" applyFont="1" applyFill="1" applyBorder="1" applyAlignment="1">
      <alignment horizontal="center" wrapText="1"/>
    </xf>
    <xf numFmtId="49" fontId="82" fillId="0" borderId="5" xfId="0" applyNumberFormat="1" applyFont="1" applyBorder="1" applyAlignment="1">
      <alignment horizontal="center" vertical="center" wrapText="1"/>
    </xf>
    <xf numFmtId="0" fontId="82" fillId="0" borderId="1" xfId="0" applyFont="1" applyBorder="1" applyAlignment="1">
      <alignment horizontal="center" vertical="center"/>
    </xf>
    <xf numFmtId="0" fontId="82" fillId="0" borderId="1" xfId="14316" applyFont="1" applyFill="1" applyBorder="1" applyAlignment="1">
      <alignment horizontal="center" vertical="center" wrapText="1"/>
    </xf>
    <xf numFmtId="0" fontId="82" fillId="0" borderId="1" xfId="0" applyNumberFormat="1" applyFont="1" applyFill="1" applyBorder="1" applyAlignment="1">
      <alignment horizontal="center" vertical="center"/>
    </xf>
    <xf numFmtId="0" fontId="82" fillId="5" borderId="1" xfId="14316" applyFont="1" applyFill="1" applyBorder="1" applyAlignment="1">
      <alignment horizontal="center" vertical="center" wrapText="1"/>
    </xf>
    <xf numFmtId="0" fontId="82" fillId="5" borderId="1" xfId="10056" applyFont="1" applyFill="1" applyBorder="1" applyAlignment="1">
      <alignment horizontal="center" vertical="center" wrapText="1"/>
    </xf>
    <xf numFmtId="0" fontId="82" fillId="5" borderId="1" xfId="10056" applyFont="1" applyFill="1" applyBorder="1" applyAlignment="1">
      <alignment horizontal="center" vertical="center"/>
    </xf>
    <xf numFmtId="0" fontId="82" fillId="5" borderId="1" xfId="0" applyFont="1" applyFill="1" applyBorder="1" applyAlignment="1">
      <alignment horizontal="center" vertical="center"/>
    </xf>
    <xf numFmtId="182" fontId="82" fillId="5" borderId="1" xfId="0" applyNumberFormat="1" applyFont="1" applyFill="1" applyBorder="1" applyAlignment="1">
      <alignment horizontal="center" vertical="center"/>
    </xf>
    <xf numFmtId="204" fontId="82" fillId="5" borderId="1" xfId="4073" applyNumberFormat="1" applyFont="1" applyFill="1" applyBorder="1" applyAlignment="1">
      <alignment horizontal="center" vertical="center" shrinkToFit="1"/>
    </xf>
    <xf numFmtId="0" fontId="82" fillId="5" borderId="0" xfId="0" applyFont="1" applyFill="1" applyBorder="1" applyAlignment="1">
      <alignment horizontal="center" vertical="center"/>
    </xf>
    <xf numFmtId="0" fontId="82" fillId="0" borderId="0" xfId="0" applyNumberFormat="1" applyFont="1" applyFill="1" applyBorder="1" applyAlignment="1">
      <alignment horizontal="center" vertical="center"/>
    </xf>
    <xf numFmtId="0" fontId="82" fillId="5" borderId="0" xfId="14316" applyFont="1" applyFill="1" applyBorder="1" applyAlignment="1">
      <alignment horizontal="center" vertical="center" wrapText="1"/>
    </xf>
    <xf numFmtId="0" fontId="83" fillId="4" borderId="0" xfId="4073" applyFont="1" applyFill="1" applyBorder="1" applyAlignment="1">
      <alignment horizontal="center" vertical="center"/>
    </xf>
    <xf numFmtId="204" fontId="82" fillId="0" borderId="0" xfId="4073" applyNumberFormat="1" applyFont="1" applyFill="1" applyBorder="1" applyAlignment="1">
      <alignment horizontal="center" vertical="center" shrinkToFit="1"/>
    </xf>
    <xf numFmtId="0" fontId="82" fillId="5" borderId="0" xfId="0" applyFont="1" applyFill="1" applyBorder="1" applyAlignment="1">
      <alignment horizontal="center" vertical="center" wrapText="1"/>
    </xf>
    <xf numFmtId="0" fontId="83" fillId="0" borderId="0" xfId="4073" applyFont="1" applyFill="1" applyBorder="1" applyAlignment="1">
      <alignment horizontal="left" vertical="center" shrinkToFit="1"/>
    </xf>
    <xf numFmtId="0" fontId="82" fillId="5" borderId="1" xfId="0" applyFont="1" applyFill="1" applyBorder="1" applyAlignment="1">
      <alignment horizontal="center"/>
    </xf>
    <xf numFmtId="207" fontId="82" fillId="5" borderId="1" xfId="0" applyNumberFormat="1" applyFont="1" applyFill="1" applyBorder="1" applyAlignment="1">
      <alignment horizontal="center" vertical="center"/>
    </xf>
    <xf numFmtId="0" fontId="82" fillId="5" borderId="0" xfId="0" applyFont="1" applyFill="1" applyBorder="1" applyAlignment="1">
      <alignment horizontal="center"/>
    </xf>
    <xf numFmtId="207" fontId="82" fillId="5" borderId="0" xfId="0" applyNumberFormat="1" applyFont="1" applyFill="1" applyBorder="1" applyAlignment="1">
      <alignment horizontal="center" vertical="center"/>
    </xf>
    <xf numFmtId="210" fontId="82" fillId="5" borderId="1" xfId="0" applyNumberFormat="1" applyFont="1" applyFill="1" applyBorder="1" applyAlignment="1">
      <alignment horizontal="center"/>
    </xf>
    <xf numFmtId="207" fontId="82" fillId="5" borderId="10" xfId="14316" applyNumberFormat="1" applyFont="1" applyFill="1" applyBorder="1" applyAlignment="1">
      <alignment horizontal="center"/>
    </xf>
    <xf numFmtId="0" fontId="82" fillId="5" borderId="1" xfId="14316" applyFont="1" applyFill="1" applyBorder="1" applyAlignment="1">
      <alignment horizontal="center"/>
    </xf>
    <xf numFmtId="14" fontId="82" fillId="0" borderId="3" xfId="14316" applyNumberFormat="1" applyFont="1" applyFill="1" applyBorder="1" applyAlignment="1">
      <alignment horizontal="center" vertical="center" wrapText="1"/>
    </xf>
    <xf numFmtId="0" fontId="82" fillId="5" borderId="32" xfId="4073" applyFont="1" applyFill="1" applyBorder="1" applyAlignment="1">
      <alignment horizontal="center" vertical="center" shrinkToFit="1"/>
    </xf>
    <xf numFmtId="182" fontId="82" fillId="5" borderId="0" xfId="4073" applyNumberFormat="1" applyFont="1" applyFill="1" applyBorder="1" applyAlignment="1">
      <alignment horizontal="center" vertical="center" shrinkToFit="1"/>
    </xf>
    <xf numFmtId="182" fontId="82" fillId="5" borderId="0" xfId="14316" applyNumberFormat="1" applyFont="1" applyFill="1" applyBorder="1" applyAlignment="1">
      <alignment horizontal="center"/>
    </xf>
    <xf numFmtId="0" fontId="59" fillId="14" borderId="24" xfId="0" applyFont="1" applyFill="1" applyBorder="1" applyAlignment="1">
      <alignment horizontal="center" vertical="center" wrapText="1"/>
    </xf>
    <xf numFmtId="0" fontId="59" fillId="14" borderId="26" xfId="0" applyFont="1" applyFill="1" applyBorder="1" applyAlignment="1">
      <alignment horizontal="center" vertical="center" wrapText="1"/>
    </xf>
    <xf numFmtId="0" fontId="82" fillId="0" borderId="3" xfId="14316" applyFont="1" applyFill="1" applyBorder="1" applyAlignment="1">
      <alignment horizontal="center" vertical="center"/>
    </xf>
    <xf numFmtId="182" fontId="82" fillId="5" borderId="1" xfId="14316" applyNumberFormat="1" applyFont="1" applyFill="1" applyBorder="1" applyAlignment="1">
      <alignment horizontal="center"/>
    </xf>
    <xf numFmtId="182" fontId="82" fillId="5" borderId="1" xfId="0" applyNumberFormat="1" applyFont="1" applyFill="1" applyBorder="1" applyAlignment="1">
      <alignment horizontal="center"/>
    </xf>
    <xf numFmtId="0" fontId="82" fillId="0" borderId="1" xfId="14316" applyFont="1" applyFill="1" applyBorder="1" applyAlignment="1">
      <alignment horizontal="center" vertical="center"/>
    </xf>
    <xf numFmtId="0" fontId="82" fillId="0" borderId="4" xfId="14316" applyFont="1" applyFill="1" applyBorder="1" applyAlignment="1">
      <alignment horizontal="center" vertical="center"/>
    </xf>
    <xf numFmtId="0" fontId="82" fillId="0" borderId="10" xfId="14316" applyFont="1" applyFill="1" applyBorder="1" applyAlignment="1">
      <alignment horizontal="center" vertical="center"/>
    </xf>
    <xf numFmtId="207" fontId="82" fillId="0" borderId="10" xfId="14316" applyNumberFormat="1" applyFont="1" applyFill="1" applyBorder="1" applyAlignment="1">
      <alignment horizontal="center"/>
    </xf>
    <xf numFmtId="207" fontId="82" fillId="0" borderId="1" xfId="14316" applyNumberFormat="1" applyFont="1" applyFill="1" applyBorder="1" applyAlignment="1">
      <alignment horizontal="center"/>
    </xf>
    <xf numFmtId="179" fontId="82" fillId="0" borderId="4" xfId="0" applyNumberFormat="1" applyFont="1" applyBorder="1" applyAlignment="1">
      <alignment horizontal="center" vertical="center" wrapText="1"/>
    </xf>
    <xf numFmtId="179" fontId="82" fillId="0" borderId="5" xfId="0" applyNumberFormat="1" applyFont="1" applyBorder="1" applyAlignment="1">
      <alignment horizontal="center" vertical="center" wrapText="1"/>
    </xf>
    <xf numFmtId="207" fontId="82" fillId="0" borderId="0" xfId="14316" applyNumberFormat="1" applyFont="1" applyFill="1" applyBorder="1" applyAlignment="1">
      <alignment horizontal="center"/>
    </xf>
    <xf numFmtId="0" fontId="82" fillId="5" borderId="13" xfId="14316" applyFont="1" applyFill="1" applyBorder="1" applyAlignment="1">
      <alignment horizontal="center" vertical="center"/>
    </xf>
    <xf numFmtId="184" fontId="82" fillId="5" borderId="1" xfId="14316" applyNumberFormat="1" applyFont="1" applyFill="1" applyBorder="1" applyAlignment="1">
      <alignment horizontal="center"/>
    </xf>
    <xf numFmtId="0" fontId="82" fillId="0" borderId="8" xfId="14316" applyFont="1" applyFill="1" applyBorder="1" applyAlignment="1">
      <alignment horizontal="center"/>
    </xf>
    <xf numFmtId="0" fontId="83" fillId="4" borderId="0" xfId="4073" applyFont="1" applyFill="1" applyBorder="1" applyAlignment="1">
      <alignment vertical="center"/>
    </xf>
    <xf numFmtId="49" fontId="82" fillId="5" borderId="1" xfId="14316" applyNumberFormat="1" applyFont="1" applyFill="1" applyBorder="1" applyAlignment="1">
      <alignment horizontal="center" vertical="center"/>
    </xf>
    <xf numFmtId="0" fontId="82" fillId="5" borderId="0" xfId="14316" applyFont="1" applyFill="1" applyBorder="1" applyAlignment="1">
      <alignment horizontal="center" vertical="center"/>
    </xf>
    <xf numFmtId="0" fontId="82" fillId="5" borderId="9" xfId="14316" applyFont="1" applyFill="1" applyBorder="1" applyAlignment="1">
      <alignment horizontal="center" vertical="center"/>
    </xf>
    <xf numFmtId="0" fontId="82" fillId="5" borderId="12" xfId="14316" applyFont="1" applyFill="1" applyBorder="1" applyAlignment="1">
      <alignment horizontal="center" vertical="center"/>
    </xf>
    <xf numFmtId="212" fontId="82" fillId="5" borderId="1" xfId="14316" applyNumberFormat="1" applyFont="1" applyFill="1" applyBorder="1" applyAlignment="1">
      <alignment horizontal="center" vertical="center"/>
    </xf>
    <xf numFmtId="212" fontId="82" fillId="5" borderId="9" xfId="14316" applyNumberFormat="1" applyFont="1" applyFill="1" applyBorder="1" applyAlignment="1">
      <alignment horizontal="center" vertical="center"/>
    </xf>
    <xf numFmtId="0" fontId="82" fillId="5" borderId="0" xfId="10057" applyFont="1" applyFill="1" applyBorder="1" applyAlignment="1">
      <alignment horizontal="center"/>
    </xf>
    <xf numFmtId="49" fontId="82" fillId="5" borderId="0" xfId="14316" applyNumberFormat="1" applyFont="1" applyFill="1" applyBorder="1" applyAlignment="1">
      <alignment horizontal="center" vertical="center"/>
    </xf>
    <xf numFmtId="0" fontId="59" fillId="14" borderId="30" xfId="0" applyFont="1" applyFill="1" applyBorder="1" applyAlignment="1">
      <alignment horizontal="center" vertical="center" wrapText="1"/>
    </xf>
    <xf numFmtId="207" fontId="82" fillId="5" borderId="1" xfId="14316" applyNumberFormat="1" applyFont="1" applyFill="1" applyBorder="1" applyAlignment="1">
      <alignment horizontal="center" vertical="center" wrapText="1"/>
    </xf>
    <xf numFmtId="207" fontId="82" fillId="5" borderId="3" xfId="14316" applyNumberFormat="1" applyFont="1" applyFill="1" applyBorder="1" applyAlignment="1">
      <alignment horizontal="center" vertical="center" wrapText="1"/>
    </xf>
    <xf numFmtId="207" fontId="82" fillId="5" borderId="12" xfId="14316" applyNumberFormat="1" applyFont="1" applyFill="1" applyBorder="1" applyAlignment="1">
      <alignment horizontal="center" vertical="center" wrapText="1"/>
    </xf>
    <xf numFmtId="207" fontId="82" fillId="5" borderId="4" xfId="14316" applyNumberFormat="1" applyFont="1" applyFill="1" applyBorder="1" applyAlignment="1">
      <alignment horizontal="center" vertical="center" wrapText="1"/>
    </xf>
    <xf numFmtId="0" fontId="59" fillId="14" borderId="24" xfId="0" applyNumberFormat="1" applyFont="1" applyFill="1" applyBorder="1" applyAlignment="1">
      <alignment horizontal="center" vertical="center" wrapText="1"/>
    </xf>
    <xf numFmtId="214" fontId="82" fillId="0" borderId="1" xfId="0" applyNumberFormat="1" applyFont="1" applyBorder="1" applyAlignment="1">
      <alignment horizontal="center"/>
    </xf>
    <xf numFmtId="205" fontId="82" fillId="0" borderId="1" xfId="0" applyNumberFormat="1" applyFont="1" applyBorder="1" applyAlignment="1">
      <alignment horizontal="center"/>
    </xf>
    <xf numFmtId="0" fontId="81" fillId="0" borderId="12" xfId="0" applyFont="1" applyBorder="1" applyAlignment="1">
      <alignment horizontal="center" vertical="center" wrapText="1"/>
    </xf>
    <xf numFmtId="0" fontId="81" fillId="0" borderId="4" xfId="0" applyFont="1" applyBorder="1" applyAlignment="1">
      <alignment horizontal="center" vertical="center" wrapText="1"/>
    </xf>
    <xf numFmtId="0" fontId="82" fillId="0" borderId="4" xfId="0" applyFont="1" applyBorder="1" applyAlignment="1">
      <alignment horizontal="center" vertical="center"/>
    </xf>
    <xf numFmtId="0" fontId="82" fillId="5" borderId="0" xfId="14313" applyNumberFormat="1" applyFont="1" applyFill="1" applyBorder="1" applyAlignment="1">
      <alignment horizontal="center" vertical="center"/>
    </xf>
    <xf numFmtId="0" fontId="82" fillId="0" borderId="1" xfId="14316" applyFont="1" applyFill="1" applyBorder="1" applyAlignment="1">
      <alignment horizontal="center"/>
    </xf>
    <xf numFmtId="182" fontId="82" fillId="0" borderId="1" xfId="14316" applyNumberFormat="1" applyFont="1" applyFill="1" applyBorder="1" applyAlignment="1">
      <alignment horizontal="center"/>
    </xf>
    <xf numFmtId="16" fontId="82" fillId="5" borderId="0" xfId="0" applyNumberFormat="1" applyFont="1" applyFill="1" applyBorder="1" applyAlignment="1">
      <alignment horizontal="center" vertical="center"/>
    </xf>
    <xf numFmtId="0" fontId="82" fillId="0" borderId="0" xfId="14316" applyFont="1" applyFill="1" applyBorder="1" applyAlignment="1">
      <alignment horizontal="center"/>
    </xf>
    <xf numFmtId="207" fontId="82" fillId="0" borderId="1" xfId="14316" applyNumberFormat="1" applyFont="1" applyFill="1" applyBorder="1" applyAlignment="1">
      <alignment horizontal="center" vertical="center" wrapText="1"/>
    </xf>
    <xf numFmtId="207" fontId="82" fillId="0" borderId="0" xfId="14316" applyNumberFormat="1" applyFont="1" applyFill="1" applyBorder="1" applyAlignment="1">
      <alignment horizontal="center" wrapText="1"/>
    </xf>
    <xf numFmtId="0" fontId="82" fillId="0" borderId="1" xfId="0" applyFont="1" applyFill="1" applyBorder="1" applyAlignment="1">
      <alignment horizontal="center" vertical="center"/>
    </xf>
    <xf numFmtId="0" fontId="82" fillId="5" borderId="15" xfId="14316" applyFont="1" applyFill="1" applyBorder="1" applyAlignment="1">
      <alignment horizontal="center" vertical="center"/>
    </xf>
    <xf numFmtId="49" fontId="82" fillId="0" borderId="3" xfId="14316" applyNumberFormat="1" applyFont="1" applyFill="1" applyBorder="1" applyAlignment="1">
      <alignment horizontal="center" vertical="center"/>
    </xf>
    <xf numFmtId="207" fontId="82" fillId="5" borderId="15" xfId="14316" applyNumberFormat="1" applyFont="1" applyFill="1" applyBorder="1" applyAlignment="1">
      <alignment horizontal="center"/>
    </xf>
    <xf numFmtId="49" fontId="82" fillId="0" borderId="12" xfId="14316" applyNumberFormat="1" applyFont="1" applyFill="1" applyBorder="1" applyAlignment="1">
      <alignment horizontal="center" vertical="center"/>
    </xf>
    <xf numFmtId="49" fontId="82" fillId="0" borderId="4" xfId="14316" applyNumberFormat="1" applyFont="1" applyFill="1" applyBorder="1" applyAlignment="1">
      <alignment horizontal="center" vertical="center"/>
    </xf>
    <xf numFmtId="0" fontId="86" fillId="0" borderId="14" xfId="0" applyFont="1" applyFill="1" applyBorder="1" applyAlignment="1">
      <alignment horizontal="center" vertical="center"/>
    </xf>
    <xf numFmtId="0" fontId="83" fillId="0" borderId="0" xfId="0" applyFont="1" applyAlignment="1">
      <alignment horizontal="left"/>
    </xf>
    <xf numFmtId="49" fontId="82" fillId="0" borderId="3" xfId="14316" applyNumberFormat="1" applyFont="1" applyFill="1" applyBorder="1" applyAlignment="1">
      <alignment horizontal="center" vertical="center" wrapText="1"/>
    </xf>
    <xf numFmtId="49" fontId="82" fillId="0" borderId="12" xfId="14316" applyNumberFormat="1" applyFont="1" applyFill="1" applyBorder="1" applyAlignment="1">
      <alignment horizontal="center" vertical="center" wrapText="1"/>
    </xf>
    <xf numFmtId="49" fontId="82" fillId="0" borderId="4" xfId="14316" applyNumberFormat="1" applyFont="1" applyFill="1" applyBorder="1" applyAlignment="1">
      <alignment horizontal="center" vertical="center" wrapText="1"/>
    </xf>
    <xf numFmtId="0" fontId="82" fillId="5" borderId="15" xfId="14316" applyFont="1" applyFill="1" applyBorder="1" applyAlignment="1">
      <alignment horizontal="center"/>
    </xf>
    <xf numFmtId="0" fontId="82" fillId="0" borderId="0" xfId="0" applyFont="1" applyBorder="1"/>
    <xf numFmtId="0" fontId="82" fillId="0" borderId="0" xfId="14316" applyFont="1" applyFill="1" applyBorder="1" applyAlignment="1">
      <alignment wrapText="1"/>
    </xf>
    <xf numFmtId="0" fontId="83" fillId="4" borderId="0" xfId="4073" applyFont="1" applyFill="1" applyBorder="1" applyAlignment="1">
      <alignment horizontal="left" vertical="center"/>
    </xf>
    <xf numFmtId="0" fontId="82" fillId="4" borderId="0" xfId="4073" applyFont="1" applyFill="1" applyBorder="1" applyAlignment="1">
      <alignment horizontal="center" vertical="center"/>
    </xf>
    <xf numFmtId="0" fontId="83" fillId="0" borderId="0" xfId="4073" applyFont="1" applyFill="1" applyBorder="1" applyAlignment="1">
      <alignment vertical="center" shrinkToFit="1"/>
    </xf>
    <xf numFmtId="0" fontId="82" fillId="2" borderId="1" xfId="14316" applyFont="1" applyFill="1" applyBorder="1" applyAlignment="1">
      <alignment horizontal="center" vertical="center"/>
    </xf>
    <xf numFmtId="0" fontId="82" fillId="2" borderId="13" xfId="14316" applyFont="1" applyFill="1" applyBorder="1" applyAlignment="1">
      <alignment horizontal="center" vertical="center"/>
    </xf>
    <xf numFmtId="207" fontId="82" fillId="2" borderId="1" xfId="14316" applyNumberFormat="1" applyFont="1" applyFill="1" applyBorder="1" applyAlignment="1">
      <alignment horizontal="center"/>
    </xf>
    <xf numFmtId="0" fontId="81" fillId="0" borderId="1" xfId="0" applyFont="1" applyBorder="1" applyAlignment="1">
      <alignment horizontal="center" vertical="center"/>
    </xf>
    <xf numFmtId="207" fontId="82" fillId="2" borderId="1" xfId="14316" applyNumberFormat="1" applyFont="1" applyFill="1" applyBorder="1" applyAlignment="1">
      <alignment horizontal="center" vertical="center"/>
    </xf>
    <xf numFmtId="0" fontId="81" fillId="0" borderId="12" xfId="0" applyFont="1" applyBorder="1" applyAlignment="1">
      <alignment horizontal="center" vertical="center"/>
    </xf>
    <xf numFmtId="0" fontId="81" fillId="0" borderId="4" xfId="0" applyFont="1" applyBorder="1" applyAlignment="1">
      <alignment horizontal="center" vertical="center"/>
    </xf>
    <xf numFmtId="49" fontId="82" fillId="5" borderId="4" xfId="14316" applyNumberFormat="1" applyFont="1" applyFill="1" applyBorder="1" applyAlignment="1">
      <alignment horizontal="center" vertical="center"/>
    </xf>
    <xf numFmtId="0" fontId="82" fillId="5" borderId="0" xfId="14319" applyFont="1" applyFill="1" applyBorder="1" applyAlignment="1">
      <alignment horizontal="center" wrapText="1"/>
    </xf>
    <xf numFmtId="58" fontId="82" fillId="5" borderId="0" xfId="14319" applyNumberFormat="1" applyFont="1" applyFill="1" applyBorder="1" applyAlignment="1">
      <alignment horizontal="center" vertical="center" wrapText="1"/>
    </xf>
    <xf numFmtId="0" fontId="82" fillId="5" borderId="0" xfId="0" applyFont="1" applyFill="1" applyAlignment="1">
      <alignment horizontal="center"/>
    </xf>
    <xf numFmtId="0" fontId="82" fillId="2" borderId="12" xfId="14316" applyFont="1" applyFill="1" applyBorder="1" applyAlignment="1">
      <alignment horizontal="center" vertical="center"/>
    </xf>
    <xf numFmtId="0" fontId="82" fillId="0" borderId="8" xfId="0" applyFont="1" applyBorder="1" applyAlignment="1">
      <alignment horizontal="center"/>
    </xf>
    <xf numFmtId="0" fontId="83" fillId="5" borderId="0" xfId="0" applyFont="1" applyFill="1" applyAlignment="1">
      <alignment horizontal="left"/>
    </xf>
    <xf numFmtId="0" fontId="82" fillId="2" borderId="1" xfId="0" applyFont="1" applyFill="1" applyBorder="1" applyAlignment="1">
      <alignment horizontal="center" vertical="center"/>
    </xf>
    <xf numFmtId="0" fontId="82" fillId="16" borderId="1" xfId="0" applyFont="1" applyFill="1" applyBorder="1" applyAlignment="1">
      <alignment horizontal="center" vertical="center"/>
    </xf>
    <xf numFmtId="0" fontId="82" fillId="2" borderId="0" xfId="0" applyFont="1" applyFill="1" applyBorder="1" applyAlignment="1">
      <alignment horizontal="center" vertical="center"/>
    </xf>
    <xf numFmtId="0" fontId="82" fillId="0" borderId="0" xfId="14316" applyFont="1" applyFill="1" applyBorder="1" applyAlignment="1">
      <alignment horizontal="center" vertical="center" wrapText="1"/>
    </xf>
    <xf numFmtId="179" fontId="82" fillId="0" borderId="1" xfId="1293" applyNumberFormat="1" applyFont="1" applyFill="1" applyBorder="1" applyAlignment="1">
      <alignment horizontal="center" vertical="center"/>
    </xf>
    <xf numFmtId="213" fontId="82" fillId="5" borderId="1" xfId="14774" applyNumberFormat="1" applyFont="1" applyFill="1" applyBorder="1" applyAlignment="1">
      <alignment horizontal="center" vertical="center"/>
    </xf>
    <xf numFmtId="0" fontId="82" fillId="5" borderId="1" xfId="0" applyFont="1" applyFill="1" applyBorder="1" applyAlignment="1">
      <alignment horizontal="center" vertical="center" wrapText="1"/>
    </xf>
    <xf numFmtId="0" fontId="82" fillId="2" borderId="1" xfId="0" applyFont="1" applyFill="1" applyBorder="1" applyAlignment="1">
      <alignment horizontal="center" vertical="center" wrapText="1"/>
    </xf>
    <xf numFmtId="0" fontId="82" fillId="0" borderId="0" xfId="14313" applyFont="1" applyBorder="1" applyAlignment="1">
      <alignment horizontal="center" vertical="center" wrapText="1"/>
    </xf>
    <xf numFmtId="0" fontId="82" fillId="0" borderId="0" xfId="4073" applyFont="1" applyFill="1" applyBorder="1" applyAlignment="1">
      <alignment horizontal="center" vertical="center"/>
    </xf>
    <xf numFmtId="0" fontId="82" fillId="5" borderId="0" xfId="14313" applyFont="1" applyFill="1" applyBorder="1" applyAlignment="1">
      <alignment horizontal="center" vertical="center" wrapText="1"/>
    </xf>
    <xf numFmtId="0" fontId="82" fillId="5" borderId="0" xfId="4073" applyFont="1" applyFill="1" applyBorder="1" applyAlignment="1">
      <alignment horizontal="center" vertical="center"/>
    </xf>
    <xf numFmtId="0" fontId="82" fillId="5" borderId="1" xfId="4073" applyFont="1" applyFill="1" applyBorder="1" applyAlignment="1">
      <alignment horizontal="center" vertical="center" shrinkToFit="1"/>
    </xf>
    <xf numFmtId="58" fontId="82" fillId="5" borderId="0" xfId="14313" applyNumberFormat="1" applyFont="1" applyFill="1" applyBorder="1" applyAlignment="1">
      <alignment horizontal="center" vertical="center" wrapText="1"/>
    </xf>
    <xf numFmtId="16" fontId="82" fillId="5" borderId="0" xfId="14316" applyNumberFormat="1" applyFont="1" applyFill="1" applyBorder="1" applyAlignment="1">
      <alignment horizontal="center"/>
    </xf>
    <xf numFmtId="0" fontId="81" fillId="0" borderId="12" xfId="0" applyFont="1" applyFill="1" applyBorder="1" applyAlignment="1">
      <alignment horizontal="center" vertical="center" wrapText="1"/>
    </xf>
    <xf numFmtId="0" fontId="81" fillId="0" borderId="4" xfId="0" applyFont="1" applyFill="1" applyBorder="1" applyAlignment="1">
      <alignment horizontal="center" vertical="center" wrapText="1"/>
    </xf>
    <xf numFmtId="214" fontId="82" fillId="0" borderId="1" xfId="0" applyNumberFormat="1" applyFont="1" applyBorder="1" applyAlignment="1">
      <alignment horizontal="center" vertical="center"/>
    </xf>
    <xf numFmtId="216" fontId="82" fillId="0" borderId="1" xfId="0" applyNumberFormat="1" applyFont="1" applyBorder="1" applyAlignment="1">
      <alignment horizontal="center"/>
    </xf>
    <xf numFmtId="0" fontId="82" fillId="5" borderId="47" xfId="14316" applyFont="1" applyFill="1" applyBorder="1" applyAlignment="1">
      <alignment horizontal="center" vertical="center"/>
    </xf>
    <xf numFmtId="0" fontId="81" fillId="0" borderId="48" xfId="0" applyFont="1" applyBorder="1" applyAlignment="1">
      <alignment horizontal="center" vertical="center"/>
    </xf>
    <xf numFmtId="216" fontId="82" fillId="5" borderId="9" xfId="14316" applyNumberFormat="1" applyFont="1" applyFill="1" applyBorder="1" applyAlignment="1">
      <alignment horizontal="center" vertical="center"/>
    </xf>
    <xf numFmtId="0" fontId="81" fillId="0" borderId="5" xfId="0" applyFont="1" applyBorder="1" applyAlignment="1">
      <alignment horizontal="center" vertical="center"/>
    </xf>
    <xf numFmtId="216" fontId="82" fillId="5" borderId="0" xfId="14316" applyNumberFormat="1" applyFont="1" applyFill="1" applyBorder="1" applyAlignment="1">
      <alignment horizontal="center" vertical="center"/>
    </xf>
    <xf numFmtId="0" fontId="83" fillId="5" borderId="0" xfId="4073" applyFont="1" applyFill="1" applyBorder="1" applyAlignment="1">
      <alignment horizontal="center" vertical="center" shrinkToFit="1"/>
    </xf>
    <xf numFmtId="182" fontId="82" fillId="5" borderId="1" xfId="14316" applyNumberFormat="1" applyFont="1" applyFill="1" applyBorder="1" applyAlignment="1">
      <alignment horizontal="center" vertical="center"/>
    </xf>
    <xf numFmtId="58" fontId="82" fillId="5" borderId="0" xfId="5768" applyNumberFormat="1" applyFont="1" applyFill="1" applyBorder="1" applyAlignment="1">
      <alignment horizontal="center" vertical="center" wrapText="1"/>
    </xf>
    <xf numFmtId="211" fontId="82" fillId="5" borderId="0" xfId="14316" applyNumberFormat="1" applyFont="1" applyFill="1" applyBorder="1" applyAlignment="1">
      <alignment horizontal="center" vertical="center"/>
    </xf>
    <xf numFmtId="0" fontId="82" fillId="2" borderId="0" xfId="14316" applyFont="1" applyFill="1" applyBorder="1" applyAlignment="1">
      <alignment horizontal="center" vertical="center"/>
    </xf>
    <xf numFmtId="216" fontId="82" fillId="2" borderId="1" xfId="14316" applyNumberFormat="1" applyFont="1" applyFill="1" applyBorder="1" applyAlignment="1">
      <alignment horizontal="center" vertical="center"/>
    </xf>
    <xf numFmtId="0" fontId="82" fillId="2" borderId="1" xfId="12362" applyFont="1" applyFill="1" applyBorder="1" applyAlignment="1">
      <alignment horizontal="center"/>
    </xf>
    <xf numFmtId="0" fontId="82" fillId="2" borderId="4" xfId="12362" applyFont="1" applyFill="1" applyBorder="1" applyAlignment="1">
      <alignment horizontal="center"/>
    </xf>
    <xf numFmtId="17" fontId="82" fillId="5" borderId="0" xfId="4073" applyNumberFormat="1" applyFont="1" applyFill="1" applyBorder="1" applyAlignment="1">
      <alignment horizontal="center" vertical="center" shrinkToFit="1"/>
    </xf>
    <xf numFmtId="0" fontId="82" fillId="5" borderId="0" xfId="4073" applyFont="1" applyFill="1" applyBorder="1" applyAlignment="1">
      <alignment horizontal="center"/>
    </xf>
    <xf numFmtId="217" fontId="82" fillId="0" borderId="1" xfId="7231" applyNumberFormat="1" applyFont="1" applyFill="1" applyBorder="1" applyAlignment="1">
      <alignment horizontal="center"/>
    </xf>
    <xf numFmtId="210" fontId="82" fillId="0" borderId="1" xfId="14316" applyNumberFormat="1" applyFont="1" applyFill="1" applyBorder="1" applyAlignment="1">
      <alignment horizontal="center" vertical="center"/>
    </xf>
    <xf numFmtId="207" fontId="82" fillId="0" borderId="1" xfId="14316" applyNumberFormat="1" applyFont="1" applyFill="1" applyBorder="1" applyAlignment="1">
      <alignment horizontal="center" vertical="center"/>
    </xf>
    <xf numFmtId="210" fontId="82" fillId="0" borderId="1" xfId="14316" applyNumberFormat="1" applyFont="1" applyFill="1" applyBorder="1" applyAlignment="1">
      <alignment horizontal="center"/>
    </xf>
    <xf numFmtId="0" fontId="82" fillId="5" borderId="1" xfId="14320" applyFont="1" applyFill="1" applyBorder="1" applyAlignment="1">
      <alignment horizontal="center" vertical="center"/>
    </xf>
    <xf numFmtId="0" fontId="82" fillId="5" borderId="1" xfId="14320" applyFont="1" applyFill="1" applyBorder="1" applyAlignment="1">
      <alignment horizontal="center"/>
    </xf>
    <xf numFmtId="58" fontId="82" fillId="5" borderId="0" xfId="14320" applyNumberFormat="1" applyFont="1" applyFill="1" applyBorder="1" applyAlignment="1">
      <alignment horizontal="center" vertical="center" wrapText="1"/>
    </xf>
    <xf numFmtId="0" fontId="82" fillId="2" borderId="3" xfId="14316" applyFont="1" applyFill="1" applyBorder="1" applyAlignment="1">
      <alignment horizontal="center" vertical="center" wrapText="1"/>
    </xf>
    <xf numFmtId="0" fontId="82" fillId="2" borderId="12" xfId="14316" applyFont="1" applyFill="1" applyBorder="1" applyAlignment="1">
      <alignment horizontal="center" vertical="center" wrapText="1"/>
    </xf>
    <xf numFmtId="0" fontId="82" fillId="2" borderId="4" xfId="14316" applyFont="1" applyFill="1" applyBorder="1" applyAlignment="1">
      <alignment horizontal="center" vertical="center" wrapText="1"/>
    </xf>
    <xf numFmtId="216" fontId="82" fillId="0" borderId="0" xfId="14316" applyNumberFormat="1" applyFont="1" applyFill="1" applyBorder="1" applyAlignment="1">
      <alignment horizontal="center" vertical="center"/>
    </xf>
    <xf numFmtId="0" fontId="82" fillId="0" borderId="0" xfId="0" applyFont="1" applyFill="1" applyBorder="1" applyAlignment="1">
      <alignment horizontal="center" vertical="center" wrapText="1"/>
    </xf>
    <xf numFmtId="0" fontId="82" fillId="0" borderId="1" xfId="0" applyFont="1" applyFill="1" applyBorder="1" applyAlignment="1">
      <alignment horizontal="center"/>
    </xf>
    <xf numFmtId="210" fontId="82" fillId="0" borderId="1" xfId="0" applyNumberFormat="1" applyFont="1" applyFill="1" applyBorder="1" applyAlignment="1">
      <alignment horizontal="center"/>
    </xf>
    <xf numFmtId="0" fontId="82" fillId="0" borderId="0" xfId="0" applyFont="1" applyAlignment="1">
      <alignment vertical="center"/>
    </xf>
    <xf numFmtId="217" fontId="82" fillId="2" borderId="1" xfId="7231" applyNumberFormat="1" applyFont="1" applyFill="1" applyBorder="1" applyAlignment="1">
      <alignment horizontal="center"/>
    </xf>
    <xf numFmtId="210" fontId="82" fillId="5" borderId="1" xfId="14316" applyNumberFormat="1" applyFont="1" applyFill="1" applyBorder="1" applyAlignment="1">
      <alignment horizontal="center" vertical="center"/>
    </xf>
    <xf numFmtId="210" fontId="82" fillId="5" borderId="1" xfId="14316" applyNumberFormat="1" applyFont="1" applyFill="1" applyBorder="1" applyAlignment="1">
      <alignment horizontal="center"/>
    </xf>
    <xf numFmtId="210" fontId="82" fillId="2" borderId="1" xfId="4073" applyNumberFormat="1" applyFont="1" applyFill="1" applyBorder="1" applyAlignment="1">
      <alignment horizontal="center" vertical="center"/>
    </xf>
    <xf numFmtId="207" fontId="82" fillId="5" borderId="1" xfId="4073" applyNumberFormat="1" applyFont="1" applyFill="1" applyBorder="1" applyAlignment="1">
      <alignment horizontal="center" vertical="center" shrinkToFit="1"/>
    </xf>
    <xf numFmtId="207" fontId="82" fillId="5" borderId="1" xfId="14322" applyNumberFormat="1" applyFont="1" applyFill="1" applyBorder="1" applyAlignment="1">
      <alignment horizontal="center" vertical="center" wrapText="1"/>
    </xf>
    <xf numFmtId="215" fontId="82" fillId="5" borderId="1" xfId="14316" applyNumberFormat="1" applyFont="1" applyFill="1" applyBorder="1" applyAlignment="1">
      <alignment horizontal="center" vertical="center"/>
    </xf>
    <xf numFmtId="0" fontId="82" fillId="0" borderId="12" xfId="0" applyFont="1" applyBorder="1" applyAlignment="1">
      <alignment horizontal="center" vertical="center"/>
    </xf>
    <xf numFmtId="204" fontId="82" fillId="5" borderId="1" xfId="4073" applyNumberFormat="1" applyFont="1" applyFill="1" applyBorder="1" applyAlignment="1">
      <alignment horizontal="center"/>
    </xf>
    <xf numFmtId="0" fontId="82" fillId="0" borderId="1" xfId="3237" applyFont="1" applyFill="1" applyBorder="1" applyAlignment="1">
      <alignment horizontal="center" vertical="center"/>
    </xf>
    <xf numFmtId="0" fontId="83" fillId="0" borderId="0" xfId="4073" applyFont="1" applyFill="1" applyBorder="1" applyAlignment="1">
      <alignment horizontal="left" vertical="center"/>
    </xf>
    <xf numFmtId="0" fontId="83" fillId="5" borderId="0" xfId="0" applyFont="1" applyFill="1" applyBorder="1" applyAlignment="1">
      <alignment horizontal="left"/>
    </xf>
    <xf numFmtId="207" fontId="82" fillId="2" borderId="1" xfId="4073" applyNumberFormat="1" applyFont="1" applyFill="1" applyBorder="1" applyAlignment="1">
      <alignment horizontal="center" vertical="center"/>
    </xf>
    <xf numFmtId="0" fontId="87" fillId="0" borderId="0" xfId="0" applyFont="1" applyAlignment="1">
      <alignment horizontal="center"/>
    </xf>
    <xf numFmtId="0" fontId="87" fillId="0" borderId="0" xfId="0" applyFont="1" applyBorder="1" applyAlignment="1">
      <alignment horizontal="center"/>
    </xf>
    <xf numFmtId="0" fontId="82" fillId="0" borderId="1" xfId="0" applyFont="1" applyFill="1" applyBorder="1" applyAlignment="1">
      <alignment horizontal="center" wrapText="1"/>
    </xf>
    <xf numFmtId="181" fontId="59" fillId="0" borderId="1" xfId="0" applyNumberFormat="1" applyFont="1" applyFill="1" applyBorder="1" applyAlignment="1">
      <alignment horizontal="center" vertical="center" wrapText="1"/>
    </xf>
    <xf numFmtId="0" fontId="82" fillId="5" borderId="1" xfId="14316" applyFont="1" applyFill="1" applyBorder="1" applyAlignment="1">
      <alignment horizontal="center" wrapText="1"/>
    </xf>
    <xf numFmtId="0" fontId="82" fillId="5" borderId="1" xfId="14313" applyFont="1" applyFill="1" applyBorder="1" applyAlignment="1">
      <alignment horizontal="center" vertical="center" wrapText="1"/>
    </xf>
    <xf numFmtId="0" fontId="82" fillId="0" borderId="3" xfId="0" applyFont="1" applyFill="1" applyBorder="1" applyAlignment="1">
      <alignment horizontal="center" vertical="center"/>
    </xf>
    <xf numFmtId="210" fontId="82" fillId="0" borderId="3" xfId="0" applyNumberFormat="1" applyFont="1" applyFill="1" applyBorder="1" applyAlignment="1">
      <alignment horizontal="center" vertical="center"/>
    </xf>
    <xf numFmtId="0" fontId="82" fillId="0" borderId="4" xfId="0" applyFont="1" applyFill="1" applyBorder="1" applyAlignment="1">
      <alignment horizontal="center" vertical="center"/>
    </xf>
    <xf numFmtId="210" fontId="82" fillId="0" borderId="4" xfId="0" applyNumberFormat="1" applyFont="1" applyFill="1" applyBorder="1" applyAlignment="1">
      <alignment horizontal="center" vertical="center"/>
    </xf>
    <xf numFmtId="207" fontId="82" fillId="0" borderId="1" xfId="0" applyNumberFormat="1" applyFont="1" applyBorder="1" applyAlignment="1">
      <alignment horizontal="center"/>
    </xf>
    <xf numFmtId="0" fontId="83" fillId="0" borderId="0" xfId="0" applyFont="1" applyBorder="1" applyAlignment="1">
      <alignment horizontal="left" vertical="center"/>
    </xf>
    <xf numFmtId="0" fontId="4" fillId="0" borderId="0" xfId="0" applyFont="1" applyAlignment="1">
      <alignment horizontal="left"/>
    </xf>
    <xf numFmtId="0" fontId="88" fillId="0" borderId="0" xfId="0" applyFont="1"/>
  </cellXfs>
  <cellStyles count="15075">
    <cellStyle name="常规" xfId="0" builtinId="0"/>
    <cellStyle name="货币[0]" xfId="1" builtinId="7"/>
    <cellStyle name="20% - Accent2 2 6" xfId="2"/>
    <cellStyle name="货币" xfId="3" builtinId="4"/>
    <cellStyle name="输入" xfId="4" builtinId="20"/>
    <cellStyle name="Accent5 2 2 5" xfId="5"/>
    <cellStyle name="40% - Accent2 2 4" xfId="6"/>
    <cellStyle name="20% - 强调文字颜色 3" xfId="7" builtinId="38"/>
    <cellStyle name="Comma0 3" xfId="8"/>
    <cellStyle name="_B009_JTP+CJ12_PHM - LMD all_PHM - LMD all_TMT 報告 (2)_ABX ,歐線 201112 3" xfId="9"/>
    <cellStyle name="一般 9 4 3" xfId="10"/>
    <cellStyle name="常规 18 10 2" xfId="11"/>
    <cellStyle name="Check Cell 4 2" xfId="12"/>
    <cellStyle name="_JTP-月營運分析_華中版估貨 (4)_PHM - LMD all_TMT 報告 (2)_B50306CVI" xfId="13"/>
    <cellStyle name="_201103_JTP+CJ12 2" xfId="14"/>
    <cellStyle name="20% - 강조색4 3 3" xfId="15"/>
    <cellStyle name="常规 3 14" xfId="16"/>
    <cellStyle name="_CIX 2011_2011 十一併班 - CIX 2" xfId="17"/>
    <cellStyle name="千位分隔[0]" xfId="18" builtinId="6"/>
    <cellStyle name="常规 2 6 2 5 3" xfId="19"/>
    <cellStyle name="40% - 强调文字颜色 2 2 3 2 2" xfId="20"/>
    <cellStyle name="常规 2 6 3 2 2 3" xfId="21"/>
    <cellStyle name="Calculation 2 2 2 3 2" xfId="22"/>
    <cellStyle name="_Zhiyu 201106" xfId="23"/>
    <cellStyle name="_JTP-月營運分析_PS1+3_月營運分析_PS1+3_月營運分析_B50306CVI 3" xfId="24"/>
    <cellStyle name="_(RVS)中東線運價獲利分析-2013預估 3" xfId="25"/>
    <cellStyle name="常规 2 22 4" xfId="26"/>
    <cellStyle name="常规 9 2 9 4 2" xfId="27"/>
    <cellStyle name="常规 2 17 4" xfId="28"/>
    <cellStyle name="20% - 强调文字颜色 4 2 4 3" xfId="29"/>
    <cellStyle name="60% - 강조색2 4 2" xfId="30"/>
    <cellStyle name="20% - Accent3 4 5" xfId="31"/>
    <cellStyle name="40% - 强调文字颜色 3" xfId="32" builtinId="39"/>
    <cellStyle name="20% - 輔色4" xfId="33"/>
    <cellStyle name="見出し 4 3 3" xfId="34"/>
    <cellStyle name="常规 7 4 7" xfId="35"/>
    <cellStyle name="_B009_JTP+CJ12_貨量總表_PHM - LMD all_TMT 報告 (2)_ABX ,歐線 201112_B50306CVI" xfId="36"/>
    <cellStyle name="_Doris_201009_Annie_201302 2" xfId="37"/>
    <cellStyle name="강조색3 3 2" xfId="38"/>
    <cellStyle name="_Christine edit 201008_Annie_201302" xfId="39"/>
    <cellStyle name="_B009_JTP+CJ12_PHM - LMD all_PHM - LMD all_ABX ,歐線 201112 3" xfId="40"/>
    <cellStyle name="_Bunker Cons Budget EURCO 4" xfId="41"/>
    <cellStyle name="Note 2 6" xfId="42"/>
    <cellStyle name="_JTP-月營運分析_JTP-月營運分析 2" xfId="43"/>
    <cellStyle name="汇总 3 5" xfId="44"/>
    <cellStyle name="40% - 强调文字颜色 1 2 2 3 3" xfId="45"/>
    <cellStyle name="Normal 2 7" xfId="46"/>
    <cellStyle name="差" xfId="47" builtinId="27"/>
    <cellStyle name="설명 텍스트 2 2" xfId="48"/>
    <cellStyle name="常规 3 10 6" xfId="49"/>
    <cellStyle name="20% - Accent1 2 6 3" xfId="50"/>
    <cellStyle name="_CIX 2011_2012 日本新年併班 - JTS 2" xfId="51"/>
    <cellStyle name="강조색5 3" xfId="52"/>
    <cellStyle name="경고문 2 2 3 2" xfId="53"/>
    <cellStyle name="常规 5 6 5 2" xfId="54"/>
    <cellStyle name="_併班貨量預估 format (2) 2" xfId="55"/>
    <cellStyle name="40% - 輔色2" xfId="56"/>
    <cellStyle name="_AU Dem Det 2" xfId="57"/>
    <cellStyle name="Heading 2 2 2 4" xfId="58"/>
    <cellStyle name="_Doris_201009_2013 潑水節併班-NTE 3" xfId="59"/>
    <cellStyle name="标题 4 2 3 2" xfId="60"/>
    <cellStyle name="20% - Accent4 5 3" xfId="61"/>
    <cellStyle name="60% - Accent1 2 2 3" xfId="62"/>
    <cellStyle name="常规 2 2 3 10 2" xfId="63"/>
    <cellStyle name="??? ????? 2" xfId="64"/>
    <cellStyle name="_StartUp_LMD PA2 study" xfId="65"/>
    <cellStyle name="_Bunkerage 3" xfId="66"/>
    <cellStyle name="_B009_JTP+CJ12_貨量總表_PHM - LMD all_PHM - LMD all_TMT 報告 (2)_Teresa 201110_B50306CVI" xfId="67"/>
    <cellStyle name="_Grace 201012 3" xfId="68"/>
    <cellStyle name="Note 2 2 4" xfId="69"/>
    <cellStyle name="千位分隔" xfId="70" builtinId="3"/>
    <cellStyle name="Accent4 2 4" xfId="71"/>
    <cellStyle name="60% - 强调文字颜色 3" xfId="72" builtinId="40"/>
    <cellStyle name="20% - 강조색3 3" xfId="73"/>
    <cellStyle name="_CCI_2011 3" xfId="74"/>
    <cellStyle name="Accent6 4" xfId="75"/>
    <cellStyle name="常规 9 7 4" xfId="76"/>
    <cellStyle name="40% - Accent3 2 2 2 3" xfId="77"/>
    <cellStyle name="常规 7 13 10" xfId="78"/>
    <cellStyle name="?????abawp 2" xfId="79"/>
    <cellStyle name="60% - 輔色5 2 3" xfId="80"/>
    <cellStyle name="超链接" xfId="81" builtinId="8"/>
    <cellStyle name="常规 3 7 8 2" xfId="82"/>
    <cellStyle name="Normal 9 2" xfId="83"/>
    <cellStyle name="40% - Accent5 2 5" xfId="84"/>
    <cellStyle name="_CCI_2011_2011 十一併班 - CIX" xfId="85"/>
    <cellStyle name="_JTP-月營運分析_貨量總表_PHM - LMD all_PHM - LMD all_Teresa 201110_B50306CVI" xfId="86"/>
    <cellStyle name="_ABX -併班貨量預估 format 3" xfId="87"/>
    <cellStyle name="_JTP-月營運分析_貨量總表_PHM - LMD all_PHM - LMD all_TMT 報告 (2)_Teresa 201110 3" xfId="88"/>
    <cellStyle name="Input [yellow] 4" xfId="89"/>
    <cellStyle name="常规 3 17 7 2" xfId="90"/>
    <cellStyle name="_CN1-2_2012 日本新年併班 - JTS 3" xfId="91"/>
    <cellStyle name="_B009_JTP+CJ12_華中版估貨 (4)_PHM - LMD all_TMT 報告 (2)_Teresa 201110_B50306CVI" xfId="92"/>
    <cellStyle name="Heading 4 4 4" xfId="93"/>
    <cellStyle name="메모 4" xfId="94"/>
    <cellStyle name="_B009_JTP+CJ12_PHM - LMD all_PHM - LMD all_TMT 報告 (2)_Teresa 201110 2" xfId="95"/>
    <cellStyle name="百分比" xfId="96" builtinId="5"/>
    <cellStyle name="_B009_JTP+CJ12_貨量總表_Teresa 201110_B50306CVI 2" xfId="97"/>
    <cellStyle name="40% - Accent5 7" xfId="98"/>
    <cellStyle name="Good 2 2 3" xfId="99"/>
    <cellStyle name="_JTP-月營運分析_PHM - LMD all_TMT 報告 (2)_ABX ,歐線 201112 2" xfId="100"/>
    <cellStyle name="样式 1 5" xfId="101"/>
    <cellStyle name="常规 9 2 8 7 2" xfId="102"/>
    <cellStyle name="_B009_JTP+CJ12_華中版估貨 (4)_PHM - LMD all_PHM - LMD all" xfId="103"/>
    <cellStyle name="差_MOL - CHS 3 Service j v study 3" xfId="104"/>
    <cellStyle name="常规 10 2 2 3" xfId="105"/>
    <cellStyle name="40% - Accent4 3 5" xfId="106"/>
    <cellStyle name="常规 3 3 2 4" xfId="107"/>
    <cellStyle name="常规 2 56 3" xfId="108"/>
    <cellStyle name="_B009_JTP+CJ12_華中版估貨 (4)_PHM - LMD all_ABX ,歐線 201112_B50306CVI 3" xfId="109"/>
    <cellStyle name="适中 2 4 2" xfId="110"/>
    <cellStyle name="_TPI_2012 CNY Blank Sailing BC update   (2)_CVT投入2500船型 study 20120704 (2) 2" xfId="111"/>
    <cellStyle name="已访问的超链接" xfId="112" builtinId="9"/>
    <cellStyle name="20% - Accent6 3 2 2" xfId="113"/>
    <cellStyle name="常规 20 7 2" xfId="114"/>
    <cellStyle name="常规 15 7 2" xfId="115"/>
    <cellStyle name="强调文字颜色 3 2 3 2" xfId="116"/>
    <cellStyle name="_YML-AES-AME-Jan09_KEU Slot Cost Calc 02-02-2010_Simulation 2" xfId="117"/>
    <cellStyle name="常规 2 3 2 2 11" xfId="118"/>
    <cellStyle name="40% - 輔色6 2 3" xfId="119"/>
    <cellStyle name="常规 18 13 2" xfId="120"/>
    <cellStyle name="_B009_JTP+CJ12_華中版估貨 (4)_B50306CVI" xfId="121"/>
    <cellStyle name="注释" xfId="122" builtinId="10"/>
    <cellStyle name="20% - 강조색3 2 3" xfId="123"/>
    <cellStyle name="_B009_JTP+CJ12_PHM - LMD all_TMT 報告 (2)_ABX ,歐線 201112_B50306CVI 3" xfId="124"/>
    <cellStyle name="Accent6 3 3" xfId="125"/>
    <cellStyle name="Accent4 2 3" xfId="126"/>
    <cellStyle name="60% - 强调文字颜色 2" xfId="127" builtinId="36"/>
    <cellStyle name="40% - Accent1 2 3 5" xfId="128"/>
    <cellStyle name="_JTP-月營運分析_PHM - LMD all_TMT 報告 (2)_B50306CVI 3" xfId="129"/>
    <cellStyle name="_AES2AES3 winter CPS plan package ver 12042008 (3) 5" xfId="130"/>
    <cellStyle name="Entered" xfId="131"/>
    <cellStyle name="Heading_Mindanao study" xfId="132"/>
    <cellStyle name="Linked Cells 5" xfId="133"/>
    <cellStyle name="20% - 강조색3 2" xfId="134"/>
    <cellStyle name="一般 6 2 3" xfId="135"/>
    <cellStyle name="_CCI_2011 2" xfId="136"/>
    <cellStyle name="_B009_JTP+CJ12_PHM - LMD all_TMT 報告 (2)_ABX ,歐線 201112_B50306CVI" xfId="137"/>
    <cellStyle name="Accent6 3" xfId="138"/>
    <cellStyle name="标题 4" xfId="139" builtinId="19"/>
    <cellStyle name="常规 3 9 4 3" xfId="140"/>
    <cellStyle name="_WSA 12月份報告 (3) 2" xfId="141"/>
    <cellStyle name="_印度線自營 3" xfId="142"/>
    <cellStyle name="常规 2 3 11 2 2" xfId="143"/>
    <cellStyle name="Comma 2" xfId="144"/>
    <cellStyle name="_Doris_201102_2012 CNY Blank Sailing BC update   (2)_HKG線改版 + MAL2線 研究 - 20121019 2" xfId="145"/>
    <cellStyle name="常规 3 32 3" xfId="146"/>
    <cellStyle name="常规 3 27 3" xfId="147"/>
    <cellStyle name="Accent3 4 2" xfId="148"/>
    <cellStyle name="常规 10 8 4 2" xfId="149"/>
    <cellStyle name="警告文本" xfId="150" builtinId="11"/>
    <cellStyle name="常规 4 4 3" xfId="151"/>
    <cellStyle name="60% - アクセント 6 2" xfId="152"/>
    <cellStyle name="보통 3 3" xfId="153"/>
    <cellStyle name="常规 2 6 5 6" xfId="154"/>
    <cellStyle name="_ESA每航次效益_2012 日本新年併班 - JST 2" xfId="155"/>
    <cellStyle name="Comma [0]_94??)?" xfId="156"/>
    <cellStyle name="_CCI_2011_2012 CNY Blank Sailing BC update   (2)_HKG線改版 + MAL2線 研究 - 20121019 2" xfId="157"/>
    <cellStyle name="_StartUp_PA2 1xWH50 無NGB加SKU-20130123 2" xfId="158"/>
    <cellStyle name="Warning Text 3 3 2" xfId="159"/>
    <cellStyle name="常规 7 31" xfId="160"/>
    <cellStyle name="常规 7 26" xfId="161"/>
    <cellStyle name="_201112_PNH+PNS" xfId="162"/>
    <cellStyle name="40% - アクセント 4 6" xfId="163"/>
    <cellStyle name="_CCI_2011_2011 十一併班 - TMT 2" xfId="164"/>
    <cellStyle name="标题" xfId="165" builtinId="15"/>
    <cellStyle name="Explanatory Text 4 2 3 2" xfId="166"/>
    <cellStyle name="20% - Accent4 3 2" xfId="167"/>
    <cellStyle name="_CCI_2011_2012 CNY Blank Sailing BC update   (2) 2" xfId="168"/>
    <cellStyle name="_B009_JTP+CJ12_華中版估貨 (4)_TMT 報告 (2) 3" xfId="169"/>
    <cellStyle name="_麥寮二線研究HK 版 2" xfId="170"/>
    <cellStyle name="_CIK-1 3" xfId="171"/>
    <cellStyle name="_ABX - C7 Slot Cost 3" xfId="172"/>
    <cellStyle name="解释性文本" xfId="173" builtinId="53"/>
    <cellStyle name="_Grace 201006_2011 十一併班 - WSA ESA 2" xfId="174"/>
    <cellStyle name="_Grace 201011_2011 十一併班 - WSA ESA 2" xfId="175"/>
    <cellStyle name="一般 9 6" xfId="176"/>
    <cellStyle name="_2011回教年預估Omit S3892E版 (2) 3" xfId="177"/>
    <cellStyle name="Total 2 2 3" xfId="178"/>
    <cellStyle name="一般 18 2" xfId="179"/>
    <cellStyle name="_Christine 201006_2011 十一併班 - TMT 2" xfId="180"/>
    <cellStyle name="常规 7 3 2 9 3" xfId="181"/>
    <cellStyle name="常规 2 34 3" xfId="182"/>
    <cellStyle name="常规 2 29 3" xfId="183"/>
    <cellStyle name="_Grace 201104 3" xfId="184"/>
    <cellStyle name="标题 1" xfId="185" builtinId="16"/>
    <cellStyle name="Dezimal_2001" xfId="186"/>
    <cellStyle name="_Christine 201006_2012 CNY Blank Sailing BC update   (2) 3" xfId="187"/>
    <cellStyle name="40% - 강조색3 5" xfId="188"/>
    <cellStyle name="标题 2" xfId="189" builtinId="17"/>
    <cellStyle name="_201105_PNH+PNS" xfId="190"/>
    <cellStyle name="_ABX - C7 Slot Cost 3 2" xfId="191"/>
    <cellStyle name="60% - 强调文字颜色 1" xfId="192" builtinId="32"/>
    <cellStyle name="常规 2 2 4 12 3" xfId="193"/>
    <cellStyle name="Accent4 2 2" xfId="194"/>
    <cellStyle name="40% - Accent1 2 3 4" xfId="195"/>
    <cellStyle name="常规 9 2 10 3 3" xfId="196"/>
    <cellStyle name="_JTP-月營運分析_PHM - LMD all_TMT 報告 (2)_B50306CVI 2" xfId="197"/>
    <cellStyle name="差_PA2 1xWH50 無NGB加SKU-20130123_B50306CVI" xfId="198"/>
    <cellStyle name="_AES2AES3 winter CPS plan package ver 12042008 (3) 4" xfId="199"/>
    <cellStyle name="常规 6 11 11" xfId="200"/>
    <cellStyle name="常规 2 2 4 7 3" xfId="201"/>
    <cellStyle name="Linked Cells 4" xfId="202"/>
    <cellStyle name="Normal 11 2 2 3" xfId="203"/>
    <cellStyle name="标题 3" xfId="204" builtinId="18"/>
    <cellStyle name="_印度線自營 2" xfId="205"/>
    <cellStyle name="常规 3 32 2" xfId="206"/>
    <cellStyle name="常规 3 27 2" xfId="207"/>
    <cellStyle name="_ABX - C7 Slot Cost 3 3" xfId="208"/>
    <cellStyle name="强调文字颜色 1 2 3 3" xfId="209"/>
    <cellStyle name="Heading 1 2 2 3 2" xfId="210"/>
    <cellStyle name="Accent4 2 5" xfId="211"/>
    <cellStyle name="เครื่องหมายสกุลเงิน [0]_N1222H#" xfId="212"/>
    <cellStyle name="60% - 强调文字颜色 4" xfId="213" builtinId="44"/>
    <cellStyle name="20% - Accent6 3 4 2" xfId="214"/>
    <cellStyle name="常规 9 7 5" xfId="215"/>
    <cellStyle name="40% - Accent3 2 2 2 4" xfId="216"/>
    <cellStyle name="千位分隔[0] 2 2 5 2" xfId="217"/>
    <cellStyle name="_PHX+IF2 201007報告_2011十一併班 - NS1" xfId="218"/>
    <cellStyle name="常规 7 13 11" xfId="219"/>
    <cellStyle name="常规 6 3 2 2" xfId="220"/>
    <cellStyle name="?????abawp 3" xfId="221"/>
    <cellStyle name="20% - Accent5 3 2 3 2" xfId="222"/>
    <cellStyle name="_CCI_2011_2012 CNY Blank Sailing BC update   (2)_TPS+HPH 整併研究 - 20121012 2" xfId="223"/>
    <cellStyle name="Heading 3 4 2 4" xfId="224"/>
    <cellStyle name="输出" xfId="225" builtinId="21"/>
    <cellStyle name="20% - Accent2 3 2" xfId="226"/>
    <cellStyle name="40% - Accent1 4" xfId="227"/>
    <cellStyle name="_B009_JTP+CJ12_華中版估貨 (4)_PHM - LMD all_B50306CVI 3" xfId="228"/>
    <cellStyle name="20% - Акцент2 3" xfId="229"/>
    <cellStyle name="AÞ¸¶ [0]_INQUIRY ¿?¾÷AßAø " xfId="230"/>
    <cellStyle name="アクセント 4 6" xfId="231"/>
    <cellStyle name="_Doris_201009_Annie_201302" xfId="232"/>
    <cellStyle name="20% - Accent1 2 4 3" xfId="233"/>
    <cellStyle name="강조색3 3" xfId="234"/>
    <cellStyle name="计算" xfId="235" builtinId="22"/>
    <cellStyle name="常规 2 3 18 2" xfId="236"/>
    <cellStyle name="Normal 2 14" xfId="237"/>
    <cellStyle name="20% - 輔色4 3 3" xfId="238"/>
    <cellStyle name="_ABX SVC 貨量預估 3" xfId="239"/>
    <cellStyle name="_201012 PHX_IF2停止互換研究 3" xfId="240"/>
    <cellStyle name="_JTP_B50306CVI 3" xfId="241"/>
    <cellStyle name="_JTP-月營運分析_PNH-月營運分析_B50306CVI" xfId="242"/>
    <cellStyle name="_B009_JTP+CJ12_B50306CVI 2" xfId="243"/>
    <cellStyle name="_JTP-月營運分析_ABX ,歐線 201112" xfId="244"/>
    <cellStyle name="60% - Accent3 4 4" xfId="245"/>
    <cellStyle name="检查单元格" xfId="246" builtinId="23"/>
    <cellStyle name="40% - Accent3 4 2 2 2" xfId="247"/>
    <cellStyle name="_B009_JTP+CJ12_PHM - LMD all_PHM - LMD all_TMT 報告 (2)_ABX ,歐線 201112_B50306CVI 3" xfId="248"/>
    <cellStyle name="20% - 着色 1 2" xfId="249"/>
    <cellStyle name="20% - Accent1 3 3" xfId="250"/>
    <cellStyle name="常规 18 4 2 2" xfId="251"/>
    <cellStyle name="_B009_JTP+CJ12_PHM - LMD all" xfId="252"/>
    <cellStyle name="_JSH_月營運分析_1 2" xfId="253"/>
    <cellStyle name="差_JTP 與 Coscon CNP 互換 - 20130415_B50306CVI 2" xfId="254"/>
    <cellStyle name="_JTP-月營運分析_貨量總表_PHM - LMD all_PHM - LMD all_ABX ,歐線 201112_B50306CVI" xfId="255"/>
    <cellStyle name="40% - アクセント 6 4" xfId="256"/>
    <cellStyle name="20% - 强调文字颜色 6" xfId="257" builtinId="50"/>
    <cellStyle name="_201302_JSH+JTC_B50306CVI 3" xfId="258"/>
    <cellStyle name="标题 4 2 4 2" xfId="259"/>
    <cellStyle name="_B009_JTP+CJ12_TMT 報告 (2)_Teresa 201110_B50306CVI 2" xfId="260"/>
    <cellStyle name="Note 2 3 4" xfId="261"/>
    <cellStyle name="40% - 强调文字颜色 4 2 3 3" xfId="262"/>
    <cellStyle name="强调文字颜色 2" xfId="263" builtinId="33"/>
    <cellStyle name="常规 2 2 2 5" xfId="264"/>
    <cellStyle name="_Doris_201102_2011 十一併班 - WSA ESA 3" xfId="265"/>
    <cellStyle name="差_航發會100810A 2" xfId="266"/>
    <cellStyle name="_CIX 2011_2012 CNY Blank Sailing BC update   (2)_CVT投入2500船型 study 20120704 (2) 3" xfId="267"/>
    <cellStyle name="常规 2 2 23 2" xfId="268"/>
    <cellStyle name="常规 2 2 18 2" xfId="269"/>
    <cellStyle name="20% - Accent6 2 5" xfId="270"/>
    <cellStyle name="链接单元格" xfId="271" builtinId="24"/>
    <cellStyle name="常规 9 2 10 5 2" xfId="272"/>
    <cellStyle name="20% - Accent4 4 2 3" xfId="273"/>
    <cellStyle name="60% - 강조색5 2 2" xfId="274"/>
    <cellStyle name="汇总" xfId="275" builtinId="25"/>
    <cellStyle name="差_Book2" xfId="276"/>
    <cellStyle name="_YML-AES-AME-Jan09_ABX - C7 Slot Cost" xfId="277"/>
    <cellStyle name="설명 텍스트 3" xfId="278"/>
    <cellStyle name="好_麥寮二線研究HK 版 3" xfId="279"/>
    <cellStyle name="경고문 2 2 4" xfId="280"/>
    <cellStyle name="好" xfId="281" builtinId="26"/>
    <cellStyle name="差 2 3 2" xfId="282"/>
    <cellStyle name="輸入" xfId="283"/>
    <cellStyle name="_B009_JTP+CJ12_貨量總表_TMT 報告 (2) 2" xfId="284"/>
    <cellStyle name="_IFX 營運分析_2012 CNY Blank Sailing BC update   (2)_CVT投入2500船型 study 20120704 (2) 2" xfId="285"/>
    <cellStyle name="适中" xfId="286" builtinId="28"/>
    <cellStyle name="常规 9 2 12 3 2" xfId="287"/>
    <cellStyle name="常规 3 13 4" xfId="288"/>
    <cellStyle name="Accent6 4 2 3 2" xfId="289"/>
    <cellStyle name="常规 2 3 2 2 7 3" xfId="290"/>
    <cellStyle name="Normal 5 5" xfId="291"/>
    <cellStyle name="标题 5 3 3" xfId="292"/>
    <cellStyle name="20% - 强调文字颜色 5" xfId="293" builtinId="46"/>
    <cellStyle name="40% - Accent1 4 5" xfId="294"/>
    <cellStyle name="_201302_JSH+JTC_B50306CVI 2" xfId="295"/>
    <cellStyle name="强调文字颜色 1" xfId="296" builtinId="29"/>
    <cellStyle name="常规 2 2 2 4" xfId="297"/>
    <cellStyle name="_Doris_201102_2011 十一併班 - WSA ESA 2" xfId="298"/>
    <cellStyle name="_201201_XMN 3" xfId="299"/>
    <cellStyle name="40% - 强调文字颜色 4 2 3 2" xfId="300"/>
    <cellStyle name="_CIX 2011_2012 CNY Blank Sailing BC update   (2)_CVT投入2500船型 study 20120704 (2) 2" xfId="301"/>
    <cellStyle name="_Christine 201006_2012 日本新年併班 - JTS" xfId="302"/>
    <cellStyle name="20% - 强调文字颜色 1" xfId="303" builtinId="30"/>
    <cellStyle name="40% - 强调文字颜色 1" xfId="304" builtinId="31"/>
    <cellStyle name="20% - 輔色2" xfId="305"/>
    <cellStyle name="쨊ㅐ?[0]_PLDT" xfId="306"/>
    <cellStyle name="_Book6_B50306CVI 3" xfId="307"/>
    <cellStyle name="Input 3 3 2" xfId="308"/>
    <cellStyle name="_JTI 2" xfId="309"/>
    <cellStyle name="Accent5 2 2 2 3" xfId="310"/>
    <cellStyle name="20% - 强调文字颜色 2" xfId="311" builtinId="34"/>
    <cellStyle name="40% - 强调文字颜色 2" xfId="312" builtinId="35"/>
    <cellStyle name="20% - 輔色3" xfId="313"/>
    <cellStyle name="_B009_JTP+CJ12_PHM - LMD all_PHM - LMD all_ABX ,歐線 201112 2" xfId="314"/>
    <cellStyle name="_MAIL_201101_JTP+CJ12 3" xfId="315"/>
    <cellStyle name="_Bunker Cons Budget EURCO 3" xfId="316"/>
    <cellStyle name="Note 2 5" xfId="317"/>
    <cellStyle name="常规 2 2 7 2 4" xfId="318"/>
    <cellStyle name="_JTP-月營運分析_PS1+3_月營運分析 3" xfId="319"/>
    <cellStyle name="40% - 强调文字颜色 4 2 3 4" xfId="320"/>
    <cellStyle name="强调文字颜色 3" xfId="321" builtinId="37"/>
    <cellStyle name="常规 2 2 2 6" xfId="322"/>
    <cellStyle name="差_航發會100810A 3" xfId="323"/>
    <cellStyle name="常规 3 8 2" xfId="324"/>
    <cellStyle name="PSChar" xfId="325"/>
    <cellStyle name="常规 2 22 4 3" xfId="326"/>
    <cellStyle name="常规 2 17 4 3" xfId="327"/>
    <cellStyle name="_B009_JTP+CJ12_Teresa 201110_B50306CVI 2" xfId="328"/>
    <cellStyle name="差_IA2" xfId="329"/>
    <cellStyle name="常规 2 6 2 9 2" xfId="330"/>
    <cellStyle name="_Grace_201007_2011十一併班 - NS1 2" xfId="331"/>
    <cellStyle name="强调文字颜色 4" xfId="332" builtinId="41"/>
    <cellStyle name="常规 7 8 4 2" xfId="333"/>
    <cellStyle name="常规 2 2 2 7" xfId="334"/>
    <cellStyle name="20% - Accent5 4 2 2 2" xfId="335"/>
    <cellStyle name="40% - 强调文字颜色 4 2 3 5" xfId="336"/>
    <cellStyle name="_JTP-月營運分析_貨量總表_PHM - LMD all_ABX ,歐線 201112 2" xfId="337"/>
    <cellStyle name="_B009_JTP+CJ12_貨量總表_Teresa 201110" xfId="338"/>
    <cellStyle name="标题 5 3 2" xfId="339"/>
    <cellStyle name="20% - 强调文字颜色 4" xfId="340" builtinId="42"/>
    <cellStyle name="40% - 强调文字颜色 4" xfId="341" builtinId="43"/>
    <cellStyle name="20% - 輔色5" xfId="342"/>
    <cellStyle name="_PHX+IF2 201007報告_2011 十一併班提案_CVT投入2500船型 study 20120704 (2)" xfId="343"/>
    <cellStyle name="常规 9 2 6 11" xfId="344"/>
    <cellStyle name="_B009_JTP+CJ12_B50306CVI" xfId="345"/>
    <cellStyle name="常规 6 4 6 3" xfId="346"/>
    <cellStyle name="_B009_JTP+CJ12_ABX ,歐線 201112 2" xfId="347"/>
    <cellStyle name="常规 2 6 2 9 3" xfId="348"/>
    <cellStyle name="20% - Accent5 2 2 2 3 2" xfId="349"/>
    <cellStyle name="_Grace_201007_2011十一併班 - NS1 3" xfId="350"/>
    <cellStyle name="_B009_JTP+CJ12_Teresa 201110_B50306CVI 3" xfId="351"/>
    <cellStyle name="强调文字颜色 5" xfId="352" builtinId="45"/>
    <cellStyle name="常规 7 8 4 3" xfId="353"/>
    <cellStyle name="常规 2 2 2 8" xfId="354"/>
    <cellStyle name="_JTP-月營運分析_貨量總表_PHM - LMD all_ABX ,歐線 201112 3" xfId="355"/>
    <cellStyle name="_2003 SUMMER EB_WB BSA(TNWA_21May)a_AMP BUDGET 2007" xfId="356"/>
    <cellStyle name="_JTP-月營運分析_華中版估貨 (4)_Teresa 201110 2" xfId="357"/>
    <cellStyle name="40% - 强调文字颜色 5" xfId="358" builtinId="47"/>
    <cellStyle name="20% - 輔色6" xfId="359"/>
    <cellStyle name="Hyperlink 3 2 3 2" xfId="360"/>
    <cellStyle name="_B009_JTP+CJ12_ABX ,歐線 201112 3" xfId="361"/>
    <cellStyle name="60% - 着色 6 2" xfId="362"/>
    <cellStyle name="60% - 强调文字颜色 5" xfId="363" builtinId="48"/>
    <cellStyle name="_KMC" xfId="364"/>
    <cellStyle name="常规 6 3 2 3" xfId="365"/>
    <cellStyle name="?????abawp 4" xfId="366"/>
    <cellStyle name="强调文字颜色 6" xfId="367" builtinId="49"/>
    <cellStyle name="常规 2 2 2 9" xfId="368"/>
    <cellStyle name="_JTP-月營運分析_NE1+NE3_月營運分析 2" xfId="369"/>
    <cellStyle name="_Christine 201006_2011 十一併班提案" xfId="370"/>
    <cellStyle name="常规 3 24 2" xfId="371"/>
    <cellStyle name="常规 3 19 2" xfId="372"/>
    <cellStyle name="_B009_JTP+CJ12_華中版估貨 (4)_PHM - LMD all_TMT 報告 (2)_B50306CVI 3" xfId="373"/>
    <cellStyle name="_B009_JTP+CJ12_PHM - LMD all_PHM - LMD all_TMT 報告 (2)_Teresa 201110_B50306CVI" xfId="374"/>
    <cellStyle name="_B009_JTP+CJ12_華中版估貨 (4)_PHM - LMD all 2" xfId="375"/>
    <cellStyle name="40% - 强调文字颜色 6" xfId="376" builtinId="51"/>
    <cellStyle name="常规 6 9 4 2" xfId="377"/>
    <cellStyle name="_JTP-月營運分析_NTE_月營運分析 2" xfId="378"/>
    <cellStyle name="_ESA每航次效益_2011 十一併班 - CIX 2" xfId="379"/>
    <cellStyle name="常规 18 4 4" xfId="380"/>
    <cellStyle name="_12月 農曆年併班 study  ABX &amp; FBS" xfId="381"/>
    <cellStyle name="imexp 2" xfId="382"/>
    <cellStyle name="60% - 强调文字颜色 6" xfId="383" builtinId="52"/>
    <cellStyle name="常规 2 4 12 2" xfId="384"/>
    <cellStyle name="常规 6 3 2 4" xfId="385"/>
    <cellStyle name="?????abawp 5" xfId="386"/>
    <cellStyle name="_CCI_2011_2012 日本新年併班 - JSH 2" xfId="387"/>
    <cellStyle name="Accent6 2 4 2" xfId="388"/>
    <cellStyle name="COST1 6" xfId="389"/>
    <cellStyle name="常规 2 4 6 9 3" xfId="390"/>
    <cellStyle name="_Annie_201212 3" xfId="391"/>
    <cellStyle name="常规 2 2 3 10" xfId="392"/>
    <cellStyle name="??? ?????" xfId="393"/>
    <cellStyle name="??? ????? 3 2" xfId="394"/>
    <cellStyle name="_CN1-2 2" xfId="395"/>
    <cellStyle name="??? ????? 4 2" xfId="396"/>
    <cellStyle name="_CN1-2 3" xfId="397"/>
    <cellStyle name="??? ????? 4 3" xfId="398"/>
    <cellStyle name="Note 3 2" xfId="399"/>
    <cellStyle name="20% - Accent4 2 5 2" xfId="400"/>
    <cellStyle name="常规 2 2 3 10 3" xfId="401"/>
    <cellStyle name="??? ????? 3" xfId="402"/>
    <cellStyle name="20% - Accent4 2 2 3 2" xfId="403"/>
    <cellStyle name="60% - Accent1 2 2 4" xfId="404"/>
    <cellStyle name="60% - 강조색3 2 2 2" xfId="405"/>
    <cellStyle name="_CN1-2" xfId="406"/>
    <cellStyle name="??? ????? 4" xfId="407"/>
    <cellStyle name="20% - Accent4 2 5 3" xfId="408"/>
    <cellStyle name="60% - 강조색3 5 2" xfId="409"/>
    <cellStyle name="20% - Accent4 2 2 3 3" xfId="410"/>
    <cellStyle name="60% - Accent1 2 2 5" xfId="411"/>
    <cellStyle name="60% - 강조색3 2 2 3" xfId="412"/>
    <cellStyle name="강조색1 2 2 3 2" xfId="413"/>
    <cellStyle name="_CN1-2_2012 CNY Blank Sailing BC update   (2) 3" xfId="414"/>
    <cellStyle name="??? 2" xfId="415"/>
    <cellStyle name="??? ????? 5" xfId="416"/>
    <cellStyle name="60% - 강조색3 5 3" xfId="417"/>
    <cellStyle name="常规 2 33 6 3" xfId="418"/>
    <cellStyle name="常规 2 28 6 3" xfId="419"/>
    <cellStyle name="_Christine 201006_2012 日本新年併班 - JST 3" xfId="420"/>
    <cellStyle name="???" xfId="421"/>
    <cellStyle name="통화_1202" xfId="422"/>
    <cellStyle name="_YML-AES-AME-Jan09_KEU Slot Cost Calc 02-02-2010_Simulation 2 2" xfId="423"/>
    <cellStyle name="_PHX+IF2 201007報告_2012 日本新年併班 - JTS" xfId="424"/>
    <cellStyle name="_B009_JTP+CJ12_華中版估貨 (4)_B50306CVI 2" xfId="425"/>
    <cellStyle name="20% - Accent6 3 2 2 2" xfId="426"/>
    <cellStyle name="_201203 以後CVT-營運分析 3" xfId="427"/>
    <cellStyle name="_Grace_201110" xfId="428"/>
    <cellStyle name="_StartUp_LMD PA2 study 2" xfId="429"/>
    <cellStyle name="_Christine 201006_2011 十一併班 - CIX" xfId="430"/>
    <cellStyle name="_Christine 201006 3" xfId="431"/>
    <cellStyle name="一般 11 3 3" xfId="432"/>
    <cellStyle name="_2011回教年預估Omit S3892E版 3" xfId="433"/>
    <cellStyle name="_B009_JTP+CJ12_貨量總表_PHM - LMD all_PHM - LMD all_TMT 報告 (2)_Teresa 201110_B50306CVI 2" xfId="434"/>
    <cellStyle name="常规 2 2 2 3 3" xfId="435"/>
    <cellStyle name="_Grace_201007_2011 十一併班提案_CVT投入2500船型 study 20120704 (2) 3" xfId="436"/>
    <cellStyle name="Note 2 2 4 2" xfId="437"/>
    <cellStyle name="??? ????? 2 2" xfId="438"/>
    <cellStyle name="_JTP-月營運分析_ABX_月營運分析_B50306CVI" xfId="439"/>
    <cellStyle name="60% - Accent1 2 2 3 2" xfId="440"/>
    <cellStyle name="_TPI_2012 日本新年併班 - JSH 3" xfId="441"/>
    <cellStyle name="_Christine 201006_2012 CNY Blank Sailing BC update   (2)_HKG線改版 + MAL2線 研究 - 20121019 3" xfId="442"/>
    <cellStyle name="常规 2 6 15 2" xfId="443"/>
    <cellStyle name="常规 2 4 6 8" xfId="444"/>
    <cellStyle name="_Annie_201211" xfId="445"/>
    <cellStyle name="_B009_JTP+CJ12_貨量總表_PHM - LMD all_PHM - LMD all_TMT 報告 (2)_Teresa 201110_B50306CVI 3" xfId="446"/>
    <cellStyle name="??? ????? 2 3" xfId="447"/>
    <cellStyle name="常规 2 6 15 3" xfId="448"/>
    <cellStyle name="常规 2 4 6 9" xfId="449"/>
    <cellStyle name="_Annie_201212" xfId="450"/>
    <cellStyle name="Comma 2 2" xfId="451"/>
    <cellStyle name="??? ????? 3 3" xfId="452"/>
    <cellStyle name="Note 2 2" xfId="453"/>
    <cellStyle name="_StartUp_2012Q1 2" xfId="454"/>
    <cellStyle name="_B009_JTP+CJ12_PHM - LMD all_PHM - LMD all_ABX ,歐線 201112_B50306CVI 2" xfId="455"/>
    <cellStyle name="常规 2 2 4 3 8 3" xfId="456"/>
    <cellStyle name="60% - 강조색3 2 2 5" xfId="457"/>
    <cellStyle name="40% - Accent6 3 3 2" xfId="458"/>
    <cellStyle name="Accent2 2" xfId="459"/>
    <cellStyle name="강조색5 2 2 3" xfId="460"/>
    <cellStyle name="常规 10 7 2" xfId="461"/>
    <cellStyle name="常规 3 5 2 2 2" xfId="462"/>
    <cellStyle name="??? ????? 6" xfId="463"/>
    <cellStyle name="??? 3" xfId="464"/>
    <cellStyle name="好_StartUp_TPS TISPROFORMA120917A (2)" xfId="465"/>
    <cellStyle name="常规 6 10 2 2" xfId="466"/>
    <cellStyle name="_PHX+IF2 201007報告_2013 潑水節併班-NTE 3" xfId="467"/>
    <cellStyle name="?????" xfId="468"/>
    <cellStyle name="常规 18 4 6" xfId="469"/>
    <cellStyle name="_AMP BUDGET 2007 2" xfId="470"/>
    <cellStyle name="_JTP-月營運分析_華中版估貨 (4)_TMT 報告 (2)_B50306CVI 2" xfId="471"/>
    <cellStyle name="常规 2 20 3" xfId="472"/>
    <cellStyle name="常规 2 15 3" xfId="473"/>
    <cellStyle name="20% - 强调文字颜色 4 2 2 2" xfId="474"/>
    <cellStyle name="20% - Accent3 2 4" xfId="475"/>
    <cellStyle name="_B009_JTP+CJ12_華中版估貨 (4)_PHM - LMD all_TMT 報告 (2)" xfId="476"/>
    <cellStyle name="_B009_JTP+CJ12_TMT 報告 (2)_Teresa 201110 3" xfId="477"/>
    <cellStyle name="_Grace 201012_2012 日本新年併班 - JTS 3" xfId="478"/>
    <cellStyle name="60% - Accent6 2 3 2" xfId="479"/>
    <cellStyle name="Heading 3 4" xfId="480"/>
    <cellStyle name="_JTP-月營運分析_PHM - LMD all_PHM - LMD all_Teresa 201110_B50306CVI 2" xfId="481"/>
    <cellStyle name="20% - 着色 5 2" xfId="482"/>
    <cellStyle name="好_StartUp_TPS TISPROFORMA120917A (2) 2" xfId="483"/>
    <cellStyle name="常规 6 10 2 2 2" xfId="484"/>
    <cellStyle name="????? 2" xfId="485"/>
    <cellStyle name="????? 2 2" xfId="486"/>
    <cellStyle name="20% - 着色 5 2 2" xfId="487"/>
    <cellStyle name="40% - 강조색3 2 2 4" xfId="488"/>
    <cellStyle name="_Grace 201012_2011 十一併班 - TMT" xfId="489"/>
    <cellStyle name="20% - 강조색6 4 3" xfId="490"/>
    <cellStyle name="40% - Accent3 3 3 2" xfId="491"/>
    <cellStyle name="강조색2 2 2 3" xfId="492"/>
    <cellStyle name="_2012_1st_Qtr_SKD_Review" xfId="493"/>
    <cellStyle name="강조색4 5" xfId="494"/>
    <cellStyle name="20% - 강조색6 2 2 3" xfId="495"/>
    <cellStyle name="_Grace_201108 3" xfId="496"/>
    <cellStyle name="常规 17 5 2" xfId="497"/>
    <cellStyle name="????? 2 3" xfId="498"/>
    <cellStyle name="40% - 강조색3 2 2 5" xfId="499"/>
    <cellStyle name="60% - Accent2 2 2 2 2" xfId="500"/>
    <cellStyle name="20% - 강조색6 2 2 4" xfId="501"/>
    <cellStyle name="_B009_JTP+CJ12_PHM - LMD all_PHM - LMD all_Teresa 201110" xfId="502"/>
    <cellStyle name="常规 17 5 3" xfId="503"/>
    <cellStyle name="40% - Accent3 3 3 3" xfId="504"/>
    <cellStyle name="_JTP-月營運分析_NE1+NE3_月營運分析_B50306CVI 2" xfId="505"/>
    <cellStyle name="강조색2 2 2 4" xfId="506"/>
    <cellStyle name="40% - Accent1 3" xfId="507"/>
    <cellStyle name="_B009_JTP+CJ12_華中版估貨 (4)_PHM - LMD all_B50306CVI 2" xfId="508"/>
    <cellStyle name="20% - Акцент2 2" xfId="509"/>
    <cellStyle name="Title 4 4 2" xfId="510"/>
    <cellStyle name="アクセント 4 5" xfId="511"/>
    <cellStyle name="_201301_JSH+JTC" xfId="512"/>
    <cellStyle name="_B009_JTP+CJ12_華中版估貨 (4)_PHM - LMD all_TMT 報告 (2) 3" xfId="513"/>
    <cellStyle name="20% - Accent3 2 4 3" xfId="514"/>
    <cellStyle name="常规 2 3 8 5" xfId="515"/>
    <cellStyle name="60% - アクセント 1 4 2" xfId="516"/>
    <cellStyle name="_Christine 201006_Annie_201302" xfId="517"/>
    <cellStyle name="20% - 强调文字颜色 4 2 2 2 3" xfId="518"/>
    <cellStyle name="常规 2 20 3 3" xfId="519"/>
    <cellStyle name="Note 4 2 2" xfId="520"/>
    <cellStyle name="Hyperlink 2 4 2" xfId="521"/>
    <cellStyle name="_Grace 201012_2012 日本新年併班 - JST 2" xfId="522"/>
    <cellStyle name="????? 3" xfId="523"/>
    <cellStyle name="常规 6 10 2 2 3" xfId="524"/>
    <cellStyle name="好_StartUp_TPS TISPROFORMA120917A (2) 3" xfId="525"/>
    <cellStyle name="_KEU Budget bunker 2010FY-29-01-2010 3 3" xfId="526"/>
    <cellStyle name="_Christine 201006_Annie_201302 2" xfId="527"/>
    <cellStyle name="_Christine edit 201008 3" xfId="528"/>
    <cellStyle name="常规 6 6 8" xfId="529"/>
    <cellStyle name="_JTP-月營運分析_PHM - LMD all_PHM - LMD all_TMT 報告 (2)_ABX ,歐線 201112 3" xfId="530"/>
    <cellStyle name="40% - Accent2 2" xfId="531"/>
    <cellStyle name="40% - 强调文字颜色 3 2 5 3" xfId="532"/>
    <cellStyle name="_201301_JSH+JTC 2" xfId="533"/>
    <cellStyle name="アクセント 2 4 3" xfId="534"/>
    <cellStyle name="常规 7 19 8 3" xfId="535"/>
    <cellStyle name="Heading 3 4 3 2" xfId="536"/>
    <cellStyle name="_Doris_201201 3" xfId="537"/>
    <cellStyle name="????? 3 2" xfId="538"/>
    <cellStyle name="常规 2 4 11" xfId="539"/>
    <cellStyle name="_201301_JSH+JTC 3" xfId="540"/>
    <cellStyle name="60% - Accent4 5 2" xfId="541"/>
    <cellStyle name="計算方式 6" xfId="542"/>
    <cellStyle name="_Christine 201006_Annie_201302 3" xfId="543"/>
    <cellStyle name="好_StartUp_2012Q1" xfId="544"/>
    <cellStyle name="_FES-第九條 Kota Lumba 租金模擬 19000-II_2012 日本新年併班 - JSH 2" xfId="545"/>
    <cellStyle name="常规 2 4 5 8 2" xfId="546"/>
    <cellStyle name="60% - Accent2 2 2 3 2" xfId="547"/>
    <cellStyle name="????? 3 3" xfId="548"/>
    <cellStyle name="常规 2 4 12" xfId="549"/>
    <cellStyle name="_Grace_201301" xfId="550"/>
    <cellStyle name="常规 9 2 7 7 2" xfId="551"/>
    <cellStyle name="Note 4 2 3" xfId="552"/>
    <cellStyle name="Input 4 2 3 2" xfId="553"/>
    <cellStyle name="_Grace 201012_2012 日本新年併班 - JST 3" xfId="554"/>
    <cellStyle name="????? 4" xfId="555"/>
    <cellStyle name="差_WIN-SEACON" xfId="556"/>
    <cellStyle name="????? 4 2" xfId="557"/>
    <cellStyle name="_Panamax 投入CMS-JTS-KSS-NS1 研究 111013 3" xfId="558"/>
    <cellStyle name="_HPH3貨載預估 (2) 3" xfId="559"/>
    <cellStyle name="_Grace_201301 2" xfId="560"/>
    <cellStyle name="_Grace_201301 3" xfId="561"/>
    <cellStyle name="常规 2 4 6 2" xfId="562"/>
    <cellStyle name="60% - 강조색4 2 2 2 2" xfId="563"/>
    <cellStyle name="60% - Accent2 2 2 4 2" xfId="564"/>
    <cellStyle name="_表格_FIXCOST" xfId="565"/>
    <cellStyle name="????? 4 3" xfId="566"/>
    <cellStyle name="40% - 强调文字颜色 4 2 2 3 2" xfId="567"/>
    <cellStyle name="????? 5" xfId="568"/>
    <cellStyle name="_201112_PNH+PNS 2" xfId="569"/>
    <cellStyle name="常规 7 26 2" xfId="570"/>
    <cellStyle name="Normal - Style2" xfId="571"/>
    <cellStyle name="常规 2 6 5 6 2" xfId="572"/>
    <cellStyle name="霓付 [0]_laroux" xfId="573"/>
    <cellStyle name="千位分隔[0] 2 4 5" xfId="574"/>
    <cellStyle name="_B009_JTP+CJ12_貨量總表" xfId="575"/>
    <cellStyle name="40% - Accent5" xfId="576"/>
    <cellStyle name="超链接 3 2 4" xfId="577"/>
    <cellStyle name="40% - 强调文字颜色 4 2 2 3 3" xfId="578"/>
    <cellStyle name="????? 6" xfId="579"/>
    <cellStyle name="C￥A?_?μ?÷CoE? " xfId="580"/>
    <cellStyle name="_Grace 201012_2011十一併班 - NS1 2" xfId="581"/>
    <cellStyle name="?????abawp" xfId="582"/>
    <cellStyle name="_JTP-月營運分析_PHM - LMD all_Teresa 201110_B50306CVI" xfId="583"/>
    <cellStyle name="常规 21 4 2 3 2" xfId="584"/>
    <cellStyle name="常规 6 18 9 2" xfId="585"/>
    <cellStyle name="?????abawp 2 2" xfId="586"/>
    <cellStyle name="20% - Accent5 3" xfId="587"/>
    <cellStyle name="20% - 强调文字颜色 5 4" xfId="588"/>
    <cellStyle name="40% - Accent3 2 2 2 3 2" xfId="589"/>
    <cellStyle name="常规 6 15 2 4" xfId="590"/>
    <cellStyle name="_JTP-月營運分析_PHM - LMD all_Teresa 201110_B50306CVI 2" xfId="591"/>
    <cellStyle name="20% - Accent2" xfId="592"/>
    <cellStyle name="强调文字颜色 2 2 3" xfId="593"/>
    <cellStyle name="?????abawp 2 2 2" xfId="594"/>
    <cellStyle name="20% - Accent5 3 2" xfId="595"/>
    <cellStyle name="_JTP-月營運分析_PHM - LMD all_Teresa 201110_B50306CVI 3" xfId="596"/>
    <cellStyle name="20% - Accent3" xfId="597"/>
    <cellStyle name="强调文字颜色 2 2 4" xfId="598"/>
    <cellStyle name="?????abawp 2 2 3" xfId="599"/>
    <cellStyle name="20% - Accent5 3 3" xfId="600"/>
    <cellStyle name="_IFX 營運分析_2012 日本新年併班 - JSH" xfId="601"/>
    <cellStyle name="常规 2 3 5 3 2" xfId="602"/>
    <cellStyle name="_B009_JTP+CJ12_華中版估貨 (4)_PHM - LMD all_PHM - LMD all_ABX ,歐線 201112" xfId="603"/>
    <cellStyle name="?????abawp 2 3" xfId="604"/>
    <cellStyle name="20% - Accent5 4" xfId="605"/>
    <cellStyle name="_IFX 營運分析_2012 日本新年併班 - JSH 2" xfId="606"/>
    <cellStyle name="_B009_JTP+CJ12_華中版估貨 (4)_PHM - LMD all_PHM - LMD all_ABX ,歐線 201112 2" xfId="607"/>
    <cellStyle name="?????abawp 2 3 2" xfId="608"/>
    <cellStyle name="20% - Accent5 4 2" xfId="609"/>
    <cellStyle name="_IFX 營運分析_2012 日本新年併班 - JSH 3" xfId="610"/>
    <cellStyle name="_B009_JTP+CJ12_華中版估貨 (4)_PHM - LMD all_PHM - LMD all_ABX ,歐線 201112 3" xfId="611"/>
    <cellStyle name="?????abawp 2 3 3" xfId="612"/>
    <cellStyle name="20% - Accent5 4 3" xfId="613"/>
    <cellStyle name="60% - Accent1 3 2" xfId="614"/>
    <cellStyle name="?????abawp 2 4" xfId="615"/>
    <cellStyle name="20% - Accent5 5" xfId="616"/>
    <cellStyle name="Normal 3 7 2 3" xfId="617"/>
    <cellStyle name="好 2 2 3" xfId="618"/>
    <cellStyle name="_CIK-1_2011 十一併班 - TMT" xfId="619"/>
    <cellStyle name="60% - Accent1 3 2 2" xfId="620"/>
    <cellStyle name="?????abawp 2 4 2" xfId="621"/>
    <cellStyle name="好_ABX - C7 Slot Cost 5" xfId="622"/>
    <cellStyle name="20% - Accent5 5 2" xfId="623"/>
    <cellStyle name="Normal 3 7 2 3 2" xfId="624"/>
    <cellStyle name="_CIK-1_2011 十一併班 - TMT 2" xfId="625"/>
    <cellStyle name="40% - Accent2 3 5" xfId="626"/>
    <cellStyle name="?????abawp 2 4 3" xfId="627"/>
    <cellStyle name="20% - Accent5 5 3" xfId="628"/>
    <cellStyle name="_CIK-1_2011 十一併班 - TMT 3" xfId="629"/>
    <cellStyle name="60% - Accent1 3 3" xfId="630"/>
    <cellStyle name="?????abawp 2 5" xfId="631"/>
    <cellStyle name="20% - Accent5 6" xfId="632"/>
    <cellStyle name="_B009_JTP+CJ12_貨量總表_PHM - LMD all_TMT 報告 (2)_B50306CVI 2" xfId="633"/>
    <cellStyle name="常规 2 38" xfId="634"/>
    <cellStyle name="常规 2 43" xfId="635"/>
    <cellStyle name="20% - 强调文字颜色 2 2 5 3" xfId="636"/>
    <cellStyle name="_201208_JSH+JTC 2" xfId="637"/>
    <cellStyle name="60% - Accent1 3 4" xfId="638"/>
    <cellStyle name="?????abawp 2 6" xfId="639"/>
    <cellStyle name="20% - Accent5 7" xfId="640"/>
    <cellStyle name="똿뗦먛귟 [0.00]_PRODUCT DETAIL Q1" xfId="641"/>
    <cellStyle name="_B009_JTP+CJ12_貨量總表_PHM - LMD all_TMT 報告 (2)_B50306CVI 3" xfId="642"/>
    <cellStyle name="常规 2 2 2 2 8 2" xfId="643"/>
    <cellStyle name="常规 2 39" xfId="644"/>
    <cellStyle name="常规 2 44" xfId="645"/>
    <cellStyle name="60% - 强调文字颜色 4 2" xfId="646"/>
    <cellStyle name="_Grace 201011_2012 日本新年併班 - JST" xfId="647"/>
    <cellStyle name="_Grace 201006_2012 日本新年併班 - JST" xfId="648"/>
    <cellStyle name="40% - Accent6 2 3 4" xfId="649"/>
    <cellStyle name="_B009_JTP+CJ12_華中版估貨 (4)_PHM - LMD all_PHM - LMD all_ABX ,歐線 201112_B50306CVI 3" xfId="650"/>
    <cellStyle name="_PHX+IF2 201007報告_2011十一併班 - NS1 2" xfId="651"/>
    <cellStyle name="常规 3 5 7" xfId="652"/>
    <cellStyle name="?????abawp 3 2" xfId="653"/>
    <cellStyle name="常规 6 3 2 2 2" xfId="654"/>
    <cellStyle name="20% - Accent6 3" xfId="655"/>
    <cellStyle name="20% - 强调文字颜色 6 4" xfId="656"/>
    <cellStyle name="_JTP-月營運分析_貨量總表_PHM - LMD all_PHM - LMD all_TMT 報告 (2)_ABX ,歐線 201112_B50306CVI 3" xfId="657"/>
    <cellStyle name="_B009_JTP+CJ12_Teresa 201110 2" xfId="658"/>
    <cellStyle name="Accent6 5 3" xfId="659"/>
    <cellStyle name="20% - 강조색3 4 3" xfId="660"/>
    <cellStyle name="常规 9 2 13 10" xfId="661"/>
    <cellStyle name="_PHX+IF2 201007報告_2011十一併班 - NS1 3" xfId="662"/>
    <cellStyle name="常规 3 5 8" xfId="663"/>
    <cellStyle name="?????abawp 3 3" xfId="664"/>
    <cellStyle name="常规 6 3 2 2 3" xfId="665"/>
    <cellStyle name="20% - Accent6 4" xfId="666"/>
    <cellStyle name="_ABX SVC 貨量預估_2013 潑水節併班-NTE 3" xfId="667"/>
    <cellStyle name="?????abawp 4 2" xfId="668"/>
    <cellStyle name="常规 2 18 10" xfId="669"/>
    <cellStyle name="常规 6 3 2 3 2" xfId="670"/>
    <cellStyle name="_JTP-月營運分析_貨量總表_ABX ,歐線 201112" xfId="671"/>
    <cellStyle name="_KMC 2" xfId="672"/>
    <cellStyle name="pricing 4" xfId="673"/>
    <cellStyle name="40% - 强调文字颜色 2 2 2 3" xfId="674"/>
    <cellStyle name="_JTP-月營運分析_NTE_月營運分析_B50306CVI" xfId="675"/>
    <cellStyle name="BLEBLE 2" xfId="676"/>
    <cellStyle name="_2003 Summer BSA(TNWA_24May)_AME BUDGET 2007" xfId="677"/>
    <cellStyle name="常规 2 19 8" xfId="678"/>
    <cellStyle name="_201301_PNH+PNS 2" xfId="679"/>
    <cellStyle name="常规 2 19 9" xfId="680"/>
    <cellStyle name="60% - 强调文字颜色 5 3" xfId="681"/>
    <cellStyle name="20% - Accent1 4 4 2" xfId="682"/>
    <cellStyle name="?????abawp 4 3" xfId="683"/>
    <cellStyle name="常规 2 18 11" xfId="684"/>
    <cellStyle name="常规 6 3 2 3 3" xfId="685"/>
    <cellStyle name="_KMC 3" xfId="686"/>
    <cellStyle name="常规 2 3 5 5 2" xfId="687"/>
    <cellStyle name="_JTP-月營運分析_貨量總表_PHM - LMD all_TMT 報告 (2)_ABX ,歐線 201112_B50306CVI 3" xfId="688"/>
    <cellStyle name="_Slot cost_Slot Cost Calculations - Nov09 2" xfId="689"/>
    <cellStyle name="常规 2 4 5 2 2 2" xfId="690"/>
    <cellStyle name="_2003 SUMMER EB_WB BSA(TNWA_21May)a_AME BUDGET 2007" xfId="691"/>
    <cellStyle name="ÇÏÀÌÆÛ¸µÅ© 4 3" xfId="692"/>
    <cellStyle name="_B009_JTP+CJ12_貨量總表_PHM - LMD all_PHM - LMD all_TMT 報告 (2)_ABX ,歐線 201112_B50306CVI" xfId="693"/>
    <cellStyle name="?????abawp 5 2" xfId="694"/>
    <cellStyle name="常规 6 3 2 4 2" xfId="695"/>
    <cellStyle name="?????abawp 5 3" xfId="696"/>
    <cellStyle name="常规 6 3 2 4 3" xfId="697"/>
    <cellStyle name="_JTP-月營運分析_貨量總表_TMT 報告 (2)_B50306CVI" xfId="698"/>
    <cellStyle name="?????abawp 6" xfId="699"/>
    <cellStyle name="常规 6 3 2 5" xfId="700"/>
    <cellStyle name="_B009_JTP+CJ12_華中版估貨 (4)_PHM - LMD all_PHM - LMD all_B50306CVI" xfId="701"/>
    <cellStyle name="常规 2 4 8 9 2" xfId="702"/>
    <cellStyle name="样式 1 11" xfId="703"/>
    <cellStyle name="?????abawp 7" xfId="704"/>
    <cellStyle name="常规 6 3 2 6" xfId="705"/>
    <cellStyle name="_CMS_1x60s+2x51s" xfId="706"/>
    <cellStyle name="好_ABX - C7 Slot Cost 4" xfId="707"/>
    <cellStyle name="_Kelly_201210 2" xfId="708"/>
    <cellStyle name="_Kelly_201205 2" xfId="709"/>
    <cellStyle name="20% - 强调文字颜色 4 2 3 3 2" xfId="710"/>
    <cellStyle name="常规 2 21 4 2" xfId="711"/>
    <cellStyle name="常规 6 18" xfId="712"/>
    <cellStyle name="常规 6 23" xfId="713"/>
    <cellStyle name="???_B20509CHS3" xfId="714"/>
    <cellStyle name="_B009_JTP+CJ12_貨量總表_PHM - LMD all_B50306CVI 2" xfId="715"/>
    <cellStyle name="_CIX100805C 3" xfId="716"/>
    <cellStyle name="60% - 강조색2 2 3 2" xfId="717"/>
    <cellStyle name="常规 2 20 5 2" xfId="718"/>
    <cellStyle name="_B009_JTP+CJ12_PHM - LMD all_PHM - LMD all_Teresa 201110_B50306CVI 2" xfId="719"/>
    <cellStyle name="常规 2 2 2 10" xfId="720"/>
    <cellStyle name="常规 18 2 4" xfId="721"/>
    <cellStyle name="20% - Accent3 2 6 2" xfId="722"/>
    <cellStyle name="??_94?? (2)" xfId="723"/>
    <cellStyle name="常规 7 2 11" xfId="724"/>
    <cellStyle name="_201102_JTP+CJ12 2" xfId="725"/>
    <cellStyle name="_CIK-1_2012 CNY Blank Sailing BC update   (2)_CVT投入2500船型 study 20120704 (2) 2" xfId="726"/>
    <cellStyle name="_JTP-月營運分析_PS1+3_月營運分析_PS1+3_月營運分析_B50306CVI" xfId="727"/>
    <cellStyle name="常规 5 13 4 2" xfId="728"/>
    <cellStyle name="_APL 3" xfId="729"/>
    <cellStyle name="常规 5 12 7" xfId="730"/>
    <cellStyle name="_JTP-月營運分析_JSH_月營運分析 2" xfId="731"/>
    <cellStyle name="常规 6 10 4" xfId="732"/>
    <cellStyle name="_JTP-月營運分析_華中版估貨 (4)_ABX ,歐線 201112 2" xfId="733"/>
    <cellStyle name="_NCT 2011_2011 十一併班 - WSA ESA" xfId="734"/>
    <cellStyle name="常规 7 7 6 3" xfId="735"/>
    <cellStyle name="_EAF" xfId="736"/>
    <cellStyle name="_(RVS)中東線運價獲利分析-2013預估" xfId="737"/>
    <cellStyle name="20% - 强调文字颜色 4 2 4" xfId="738"/>
    <cellStyle name="Heading 4 2 2 2 3 2" xfId="739"/>
    <cellStyle name="_JSV 2012營運分析 " xfId="740"/>
    <cellStyle name="COST1 2 3" xfId="741"/>
    <cellStyle name="60% - Accent6 2 5" xfId="742"/>
    <cellStyle name="_CIK-1_2012 CNY Blank Sailing BC update   (2)_HKG線改版 + MAL2線 研究 - 20121019 3" xfId="743"/>
    <cellStyle name="_CN1-2_2012 日本新年併班 - JSH" xfId="744"/>
    <cellStyle name="20% - Accent3 4 4" xfId="745"/>
    <cellStyle name="差_KHP2 0416" xfId="746"/>
    <cellStyle name="_(RVS)中東線運價獲利分析-2013預估 2" xfId="747"/>
    <cellStyle name="입력 4 3" xfId="748"/>
    <cellStyle name="20% - 强调文字颜色 4 2 4 2" xfId="749"/>
    <cellStyle name="常规 2 17 3" xfId="750"/>
    <cellStyle name="常规 2 22 3" xfId="751"/>
    <cellStyle name="常规 7 3 2 2 3" xfId="752"/>
    <cellStyle name="_CN1" xfId="753"/>
    <cellStyle name="40% - 强调文字颜色 1 2 3 5" xfId="754"/>
    <cellStyle name="20% - 强调文字颜色 5 2 2 2 2" xfId="755"/>
    <cellStyle name="常规 7 15 3 2" xfId="756"/>
    <cellStyle name="超链接 6" xfId="757"/>
    <cellStyle name="_JTP-月營運分析_貨量總表_PHM - LMD all_PHM - LMD all_Teresa 201110 3" xfId="758"/>
    <cellStyle name="常规 2 29 2 3" xfId="759"/>
    <cellStyle name="常规 2 34 2 3" xfId="760"/>
    <cellStyle name="_2012_1st_Qtr_SKD_Review_B50306CVI 2" xfId="761"/>
    <cellStyle name="60% - Accent1 7" xfId="762"/>
    <cellStyle name="_JTP-月營運分析_華中版估貨 (4)_TMT 報告 (2)_Teresa 201110 2" xfId="763"/>
    <cellStyle name="_1004 MAL II線" xfId="764"/>
    <cellStyle name="40% - Accent1 3 2 4" xfId="765"/>
    <cellStyle name="_B009_JTP+CJ12_華中版估貨 (4)_PHM - LMD all_Teresa 201110_B50306CVI" xfId="766"/>
    <cellStyle name="40% - Accent1 2 2 3 2" xfId="767"/>
    <cellStyle name="常规 2 2 5 6 3" xfId="768"/>
    <cellStyle name="Calculation 2 3" xfId="769"/>
    <cellStyle name="常规 2 3 5 7 3" xfId="770"/>
    <cellStyle name="常规 7 16 11" xfId="771"/>
    <cellStyle name="_1004 MAL II線 2" xfId="772"/>
    <cellStyle name="常规 3 8 9" xfId="773"/>
    <cellStyle name="60% - 강조색3 7" xfId="774"/>
    <cellStyle name="_B009_JTP+CJ12_華中版估貨 (4)_PHM - LMD all_PHM - LMD all_Teresa 201110" xfId="775"/>
    <cellStyle name="_B009_JTP+CJ12_華中版估貨 (4)_PHM - LMD all_Teresa 201110_B50306CVI 2" xfId="776"/>
    <cellStyle name="20% - 강조색5 2 2 5" xfId="777"/>
    <cellStyle name="강조색4 5 2" xfId="778"/>
    <cellStyle name="_2012_1st_Qtr_SKD_Review 2" xfId="779"/>
    <cellStyle name="강조색2 2 2 3 2" xfId="780"/>
    <cellStyle name="20% - Accent5 2 2 3 3" xfId="781"/>
    <cellStyle name="_ESA每航次效益_2012 日本新年併班 - JTS" xfId="782"/>
    <cellStyle name="常规 5 8 5 3" xfId="783"/>
    <cellStyle name="アクセント 4 4 2" xfId="784"/>
    <cellStyle name="Calculation 2 4" xfId="785"/>
    <cellStyle name="_1004 MAL II線 3" xfId="786"/>
    <cellStyle name="40% - Accent1 2 2" xfId="787"/>
    <cellStyle name="_B009_JTP+CJ12_華中版估貨 (4)_PHM - LMD all_Teresa 201110_B50306CVI 3" xfId="788"/>
    <cellStyle name="Input 5 2" xfId="789"/>
    <cellStyle name="_B009_JTP+CJ12_PHM - LMD all_TMT 報告 (2)" xfId="790"/>
    <cellStyle name="常规 2 4 2 2 2 3" xfId="791"/>
    <cellStyle name="常规 21 7 5" xfId="792"/>
    <cellStyle name="常规 18 11" xfId="793"/>
    <cellStyle name="Check Cell 5" xfId="794"/>
    <cellStyle name="アクセント 6 3 3" xfId="795"/>
    <cellStyle name="_B009_JTP+CJ12_PHM - LMD all_PHM - LMD all 3" xfId="796"/>
    <cellStyle name="60% - Accent4 2 2 2 3" xfId="797"/>
    <cellStyle name="20% - Accent1 5 3" xfId="798"/>
    <cellStyle name="_12月 農曆年併班 study  ABX &amp; FBS 2" xfId="799"/>
    <cellStyle name="常规 18 4 4 2" xfId="800"/>
    <cellStyle name="60% - Accent4 2 2 2 4" xfId="801"/>
    <cellStyle name="_12月 農曆年併班 study  ABX &amp; FBS 3" xfId="802"/>
    <cellStyle name="常规 18 4 4 3" xfId="803"/>
    <cellStyle name="常规 15 6 2" xfId="804"/>
    <cellStyle name="_JPN-HCM SVC study 110328-CV1100版 2" xfId="805"/>
    <cellStyle name="常规 20 6 2" xfId="806"/>
    <cellStyle name="_Grace_201204xls 2" xfId="807"/>
    <cellStyle name="_AME BUDGET 2007" xfId="808"/>
    <cellStyle name="20% - 강조색4 5 3" xfId="809"/>
    <cellStyle name="출력 3 2" xfId="810"/>
    <cellStyle name="_2003 Summer BSA(TNWA_24May)" xfId="811"/>
    <cellStyle name="常规 10 8 5" xfId="812"/>
    <cellStyle name="Accent3 5" xfId="813"/>
    <cellStyle name="_Christine 201006_2011十一併班 - NS1" xfId="814"/>
    <cellStyle name="常规 9 2 10 11" xfId="815"/>
    <cellStyle name="Warning Text 4 2 3" xfId="816"/>
    <cellStyle name="_B009_JTP+CJ12_華中版估貨 (4)_PHM - LMD all_PHM - LMD all_ABX ,歐線 201112_B50306CVI" xfId="817"/>
    <cellStyle name="60% - 强调文字颜色 3 2 6" xfId="818"/>
    <cellStyle name="常规 3 2 16" xfId="819"/>
    <cellStyle name="_JTH_Kelly_201303_Mindanao study" xfId="820"/>
    <cellStyle name="常规 7 13 7 2" xfId="821"/>
    <cellStyle name="_B009_JTP+CJ12_PHM - LMD all_PHM - LMD all_B50306CVI 3" xfId="822"/>
    <cellStyle name="常规 5 3 4" xfId="823"/>
    <cellStyle name="_AME BUDGET 2007 2" xfId="824"/>
    <cellStyle name="常规 3 9 5 3" xfId="825"/>
    <cellStyle name="_2003 Summer BSA(TNWA_24May) 2" xfId="826"/>
    <cellStyle name="Accent3 5 2" xfId="827"/>
    <cellStyle name="常规 3 28 3" xfId="828"/>
    <cellStyle name="常规 3 33 3" xfId="829"/>
    <cellStyle name="_Christine 201006_2011十一併班 - NS1 2" xfId="830"/>
    <cellStyle name="20% - Accent6" xfId="831"/>
    <cellStyle name="常规 8 7 2 3" xfId="832"/>
    <cellStyle name="_AME BUDGET 2007 3" xfId="833"/>
    <cellStyle name="_ABX SVC 貨量預估_2013 潑水節併班-NTE" xfId="834"/>
    <cellStyle name="20% - Accent1_012-(KMX) BTL Schedules for KHH_Cebu" xfId="835"/>
    <cellStyle name="常规 11 5 2" xfId="836"/>
    <cellStyle name="_2003 Summer BSA(TNWA_24May) 3" xfId="837"/>
    <cellStyle name="Bad 4 2" xfId="838"/>
    <cellStyle name="常规 2 2 4 4 6 3" xfId="839"/>
    <cellStyle name="Accent3 5 3" xfId="840"/>
    <cellStyle name="60% - Accent3 2 4 2" xfId="841"/>
    <cellStyle name="_Christine 201006_2011十一併班 - NS1 3" xfId="842"/>
    <cellStyle name="_JTP-月營運分析_華中版估貨 (4)_Teresa 201110" xfId="843"/>
    <cellStyle name="_2003 Summer BSA(TNWA_24May)_AME BUDGET 2007 2" xfId="844"/>
    <cellStyle name="常规 2 19 8 2" xfId="845"/>
    <cellStyle name="常规 5 11 8 3" xfId="846"/>
    <cellStyle name="pricing 4 2" xfId="847"/>
    <cellStyle name="40% - 强调文字颜色 2 2 2 3 2" xfId="848"/>
    <cellStyle name="_JTP-月營運分析_NTE_月營運分析_B50306CVI 2" xfId="849"/>
    <cellStyle name="_FES併班 3" xfId="850"/>
    <cellStyle name="20% - Accent3 3 2 4" xfId="851"/>
    <cellStyle name="常规 2 4 6 6" xfId="852"/>
    <cellStyle name="pricing 4 3" xfId="853"/>
    <cellStyle name="40% - 强调文字颜色 2 2 2 3 3" xfId="854"/>
    <cellStyle name="_JTP-月營運分析_NTE_月營運分析_B50306CVI 3" xfId="855"/>
    <cellStyle name="常规 2 4 6 7" xfId="856"/>
    <cellStyle name="_2003 Summer BSA(TNWA_24May)_AME BUDGET 2007 3" xfId="857"/>
    <cellStyle name="常规 2 19 8 3" xfId="858"/>
    <cellStyle name="Title 2 2 3 2" xfId="859"/>
    <cellStyle name="_4. JTH" xfId="860"/>
    <cellStyle name="Heading 4 2 5" xfId="861"/>
    <cellStyle name="_Christine 201006_2012 CNY Blank Sailing BC update   (2)_HKG線改版 + MAL2線 研究 - 20121019 2" xfId="862"/>
    <cellStyle name="_TPI_2012 日本新年併班 - JSH 2" xfId="863"/>
    <cellStyle name="_Grace_201007_2011 十一併班提案_CVT投入2500船型 study 20120704 (2) 2" xfId="864"/>
    <cellStyle name="常规 2 2 2 3 2" xfId="865"/>
    <cellStyle name="_2011回教年預估Omit S3892E版 2" xfId="866"/>
    <cellStyle name="一般 11 3 2" xfId="867"/>
    <cellStyle name="_Christine 201006 2" xfId="868"/>
    <cellStyle name="40% - Accent3 8" xfId="869"/>
    <cellStyle name="_2003 Summer BSA(TNWA_24May)_AMP BUDGET 2007" xfId="870"/>
    <cellStyle name="_2003 Summer BSA(TNWA_24May)_AMP BUDGET 2007 2" xfId="871"/>
    <cellStyle name="Input 11" xfId="872"/>
    <cellStyle name="_B009_JTP+CJ12_華中版估貨 (4)_PHM - LMD all_PHM - LMD all 2" xfId="873"/>
    <cellStyle name="样式 1 5 2" xfId="874"/>
    <cellStyle name="Good 2 2 3 2" xfId="875"/>
    <cellStyle name="_2003 Summer BSA(TNWA_24May)_AMP BUDGET 2007 3" xfId="876"/>
    <cellStyle name="_JTP-月營運分析_華中版估貨 (4)_PHM - LMD all_PHM - LMD all_TMT 報告 (2)_B50306CVI" xfId="877"/>
    <cellStyle name="_JTP-月營運分析_華中版估貨 (4)_PHM - LMD all_PHM - LMD all_ABX ,歐線 201112_B50306CVI 3" xfId="878"/>
    <cellStyle name="_201209_JSH+JTC 2" xfId="879"/>
    <cellStyle name="_SHA-2009後_2012 日本新年併班 - JST 3" xfId="880"/>
    <cellStyle name="_TPI_2011 十一併班 - WSA ESA" xfId="881"/>
    <cellStyle name="_B009_JTP+CJ12_貨量總表_PHM - LMD all_Teresa 201110_B50306CVI 2" xfId="882"/>
    <cellStyle name="열어본 하이퍼링크 6" xfId="883"/>
    <cellStyle name="常规 16 5 3" xfId="884"/>
    <cellStyle name="_2003 SUMMER EB_WB BSA(TNWA_21May)a" xfId="885"/>
    <cellStyle name="常规 21 5 3" xfId="886"/>
    <cellStyle name="_2003 SUMMER EB_WB BSA(TNWA_21May)a 2" xfId="887"/>
    <cellStyle name="常规 21 5 3 2" xfId="888"/>
    <cellStyle name="Euro 3" xfId="889"/>
    <cellStyle name="_201012 PHX_IF2停止互換研究_2013 潑水節併班-NTE" xfId="890"/>
    <cellStyle name="_2003 SUMMER EB_WB BSA(TNWA_21May)a 3" xfId="891"/>
    <cellStyle name="_2003 SUMMER EB_WB BSA(TNWA_21May)a_AME BUDGET 2007 2" xfId="892"/>
    <cellStyle name="_JTP-月營運分析_PNH-月營運分析_PNH-月營運分析_B50306CVI" xfId="893"/>
    <cellStyle name="常规 3 18 5 2" xfId="894"/>
    <cellStyle name="常规 6 10 5 3" xfId="895"/>
    <cellStyle name="_B009_JTP+CJ12_貨量總表_PHM - LMD all_PHM - LMD all_TMT 報告 (2)_ABX ,歐線 201112_B50306CVI 2" xfId="896"/>
    <cellStyle name="40% - 강조색4 2 2 2 2" xfId="897"/>
    <cellStyle name="常规 2 25 8 3" xfId="898"/>
    <cellStyle name="_2003 SUMMER EB_WB BSA(TNWA_21May)a_AME BUDGET 2007 3" xfId="899"/>
    <cellStyle name="常规 7 11 9 2" xfId="900"/>
    <cellStyle name="60% - 강조색1 2 2 3 2" xfId="901"/>
    <cellStyle name="_IFX 營運分析_2011 十一併班 - CMS" xfId="902"/>
    <cellStyle name="_B009_JTP+CJ12_TMT 報告 (2)_ABX ,歐線 201112_B50306CVI" xfId="903"/>
    <cellStyle name="_B009_JTP+CJ12_貨量總表_PHM - LMD all_PHM - LMD all_TMT 報告 (2)_ABX ,歐線 201112_B50306CVI 3" xfId="904"/>
    <cellStyle name="Check Cell 4 4 2" xfId="905"/>
    <cellStyle name="壞 2" xfId="906"/>
    <cellStyle name="_B009_JTP+CJ12_PHM - LMD all_PHM - LMD all_TMT 報告 (2) 2" xfId="907"/>
    <cellStyle name="60% - 강조색2 5 3" xfId="908"/>
    <cellStyle name="常规 2 18 5" xfId="909"/>
    <cellStyle name="常规 9 2 9 5 3" xfId="910"/>
    <cellStyle name="_JTP-月營運分析_PS1+3_月營運分析_NE1+NE3_月營運分析 3" xfId="911"/>
    <cellStyle name="_ASE" xfId="912"/>
    <cellStyle name="アクセント 6 2 3" xfId="913"/>
    <cellStyle name="_JSH Blank voy (企劃版) 3" xfId="914"/>
    <cellStyle name="_B009_JTP+CJ12_Teresa 201110" xfId="915"/>
    <cellStyle name="常规 14 5" xfId="916"/>
    <cellStyle name="_2003 SUMMER EB_WB BSA(TNWA_21May)a_AMP BUDGET 2007 2" xfId="917"/>
    <cellStyle name="_PHX+IF2 201007報告_2011 十一併班提案_HKG線改版 + MAL2線 研究 - 20121019" xfId="918"/>
    <cellStyle name="Output 2 2 5" xfId="919"/>
    <cellStyle name="_CN1-2_2011 十一併班 - WSA ESA 3" xfId="920"/>
    <cellStyle name="_SHA 3" xfId="921"/>
    <cellStyle name="20% - Accent1 4 3" xfId="922"/>
    <cellStyle name="千位分隔[0] 2 3 2 5" xfId="923"/>
    <cellStyle name="常规 14 6" xfId="924"/>
    <cellStyle name="_2003 SUMMER EB_WB BSA(TNWA_21May)a_AMP BUDGET 2007 3" xfId="925"/>
    <cellStyle name="_JTP-月營運分析_華中版估貨 (4)_PHM - LMD all_ABX ,歐線 201112_B50306CVI 2" xfId="926"/>
    <cellStyle name="_201301_PNH+PNS" xfId="927"/>
    <cellStyle name="_20120817, MOL 新報價 JPN handling, OSA van pool,   1 GC 2 LOLO, 無 Kobe, 買 900 T, 800 T,  LF 0.95 版 - MOL - CHS 3 Service j.v. study 2" xfId="928"/>
    <cellStyle name="_B009_JTP+CJ12_華中版估貨 (4)_PHM - LMD all_Teresa 201110 2" xfId="929"/>
    <cellStyle name="20% - Accent1 4 4" xfId="930"/>
    <cellStyle name="_B009_JTP+CJ12_華中版估貨 (4)_PHM - LMD all_ABX ,歐線 201112_B50306CVI 2" xfId="931"/>
    <cellStyle name="常规 2 56 2" xfId="932"/>
    <cellStyle name="常规 3 3 2 3" xfId="933"/>
    <cellStyle name="40% - Accent4 3 4" xfId="934"/>
    <cellStyle name="_JTP-月營運分析_貨量總表 2" xfId="935"/>
    <cellStyle name="_Book1" xfId="936"/>
    <cellStyle name="標題 4 2" xfId="937"/>
    <cellStyle name="60% - アクセント 2 4 2" xfId="938"/>
    <cellStyle name="20% - 强调文字颜色 4 2 3 2 3" xfId="939"/>
    <cellStyle name="常规 2 21 3 3" xfId="940"/>
    <cellStyle name="_Kelly_201204 3" xfId="941"/>
    <cellStyle name="常规 2 7 2" xfId="942"/>
    <cellStyle name="_5. JTP 3" xfId="943"/>
    <cellStyle name="_2003 SUMMER EB_WB BSA(TNWA_22May)" xfId="944"/>
    <cellStyle name="常规 2 9 6 2" xfId="945"/>
    <cellStyle name="_NCT 2011_2011 十一併班 - CIX" xfId="946"/>
    <cellStyle name="메모 3" xfId="947"/>
    <cellStyle name="_CN1-2_2012 日本新年併班 - JTS 2" xfId="948"/>
    <cellStyle name="_Grace 201011_2011 十一併班 - TMT 3" xfId="949"/>
    <cellStyle name="_Grace 201006_2011 十一併班 - TMT 3" xfId="950"/>
    <cellStyle name="_2003 SUMMER EB_WB BSA(TNWA_22May) 2" xfId="951"/>
    <cellStyle name="강조색5 2 4" xfId="952"/>
    <cellStyle name="_NCT 2011_2011 十一併班 - CIX 2" xfId="953"/>
    <cellStyle name="메모 3 2" xfId="954"/>
    <cellStyle name="_Book1 2" xfId="955"/>
    <cellStyle name="강조색5 2 5" xfId="956"/>
    <cellStyle name="_NCT 2011_2011 十一併班 - CIX 3" xfId="957"/>
    <cellStyle name="常规 2 17 6 2" xfId="958"/>
    <cellStyle name="常规 2 22 6 2" xfId="959"/>
    <cellStyle name="메모 3 3" xfId="960"/>
    <cellStyle name="_2003 SUMMER EB_WB BSA(TNWA_22May) 3" xfId="961"/>
    <cellStyle name="_Teresa 201010_Annie_201302 2" xfId="962"/>
    <cellStyle name="40% - Accent6 2 2 2 2" xfId="963"/>
    <cellStyle name="40% - 輔色1 5" xfId="964"/>
    <cellStyle name="_B009_JTP+CJ12_華中版估貨 (4)_Teresa 201110" xfId="965"/>
    <cellStyle name="常规 2 2 4 6" xfId="966"/>
    <cellStyle name="_Book1 3" xfId="967"/>
    <cellStyle name="アクセント 1 5" xfId="968"/>
    <cellStyle name="_JTP-月營運分析_華中版估貨 (4)_PHM - LMD all_Teresa 201110" xfId="969"/>
    <cellStyle name="常规 7 18 9" xfId="970"/>
    <cellStyle name="_2003 SUMMER EB_WB BSA(TNWA_22May)_AME BUDGET 2007" xfId="971"/>
    <cellStyle name="_Doris_201102" xfId="972"/>
    <cellStyle name="Separador de milhares_Person" xfId="973"/>
    <cellStyle name="40% - Accent2 5 2" xfId="974"/>
    <cellStyle name="20% - Accent2 4 3 2" xfId="975"/>
    <cellStyle name="_201302_PNH+PNS 3" xfId="976"/>
    <cellStyle name="_JTP-月營運分析_華中版估貨 (4)_PHM - LMD all_Teresa 201110 2" xfId="977"/>
    <cellStyle name="常规 7 18 9 2" xfId="978"/>
    <cellStyle name="_2003 SUMMER EB_WB BSA(TNWA_22May)_AME BUDGET 2007 2" xfId="979"/>
    <cellStyle name="_Doris_201102 2" xfId="980"/>
    <cellStyle name="_JTP-月營運分析_華中版估貨 (4)_PHM - LMD all_Teresa 201110 3" xfId="981"/>
    <cellStyle name="常规 7 18 9 3" xfId="982"/>
    <cellStyle name="_2003 SUMMER EB_WB BSA(TNWA_22May)_AME BUDGET 2007 3" xfId="983"/>
    <cellStyle name="_CIX 2011_2011 十一併班 - WSA ESA 2" xfId="984"/>
    <cellStyle name="_Doris_201102 3" xfId="985"/>
    <cellStyle name="_JTP-月營運分析_華中版估貨 (4)_ABX ,歐線 201112_B50306CVI 2" xfId="986"/>
    <cellStyle name="_JTP-月營運分析_JSH_月營運分析_B50306CVI 2" xfId="987"/>
    <cellStyle name="_B009_JTP+CJ12_TMT 報告 (2)_Teresa 201110_B50306CVI 3" xfId="988"/>
    <cellStyle name="pricing" xfId="989"/>
    <cellStyle name="_2003 SUMMER EB_WB BSA(TNWA_22May)_AMP BUDGET 2007" xfId="990"/>
    <cellStyle name="_JTP-月營運分析_PHM - LMD all_PHM - LMD all_TMT 報告 (2)_ABX ,歐線 201112_B50306CVI" xfId="991"/>
    <cellStyle name="40% - 강조색4 2 2 3 3" xfId="992"/>
    <cellStyle name="_2011 十一併班 - CMS" xfId="993"/>
    <cellStyle name="_Doris_201201_B50306CVI" xfId="994"/>
    <cellStyle name="_NCT 2011_2012 CNY Blank Sailing BC update   (2)_TPS+HPH 整併研究 - 20121012" xfId="995"/>
    <cellStyle name="40% - Акцент4" xfId="996"/>
    <cellStyle name="常规_上海口岸船期表_64 2" xfId="997"/>
    <cellStyle name="pricing 2" xfId="998"/>
    <cellStyle name="_2003 SUMMER EB_WB BSA(TNWA_22May)_AMP BUDGET 2007 2" xfId="999"/>
    <cellStyle name="_ABX SVC 貨量預估_2013 潑水節併班-NTE 2" xfId="1000"/>
    <cellStyle name="pricing 3" xfId="1001"/>
    <cellStyle name="40% - 强调文字颜色 2 2 2 2" xfId="1002"/>
    <cellStyle name="_2003 SUMMER EB_WB BSA(TNWA_22May)_AMP BUDGET 2007 3" xfId="1003"/>
    <cellStyle name="_2003 SUMMER EB_WB BSA(TNWA_23May)" xfId="1004"/>
    <cellStyle name="Normal 3" xfId="1005"/>
    <cellStyle name="60% - アクセント 3 4 2" xfId="1006"/>
    <cellStyle name="常规 2 17 3 3" xfId="1007"/>
    <cellStyle name="常规 2 22 3 3" xfId="1008"/>
    <cellStyle name="_B009_JTP+CJ12_貨量總表_PHM - LMD all" xfId="1009"/>
    <cellStyle name="常规 3 7 2" xfId="1010"/>
    <cellStyle name="_CN1-2_2012 日本新年併班 - JSH 3" xfId="1011"/>
    <cellStyle name="常规 2 6 2 8 2" xfId="1012"/>
    <cellStyle name="好_KEU Slot Cost Calc 02-02-2010_Simulation (2) 3 2" xfId="1013"/>
    <cellStyle name="40% - 强调文字颜色 4 2 2 5" xfId="1014"/>
    <cellStyle name="_CN1 3" xfId="1015"/>
    <cellStyle name="_Teresa 201103 2" xfId="1016"/>
    <cellStyle name="常规 7 8 3 2" xfId="1017"/>
    <cellStyle name="_JTP-月營運分析_華中版估貨 (4)_PHM - LMD all_PHM - LMD all_TMT 報告 (2)_Teresa 201110_B50306CVI 3" xfId="1018"/>
    <cellStyle name="_2003 SUMMER EB_WB BSA(TNWA_23May) 2" xfId="1019"/>
    <cellStyle name="Normal 3 2" xfId="1020"/>
    <cellStyle name="_B009_JTP+CJ12_貨量總表_PHM - LMD all 2" xfId="1021"/>
    <cellStyle name="常规 3 7 2 2" xfId="1022"/>
    <cellStyle name="常规 3 7 2 3" xfId="1023"/>
    <cellStyle name="常规 3 11 2" xfId="1024"/>
    <cellStyle name="_Christine 201006_2011 十一併班提案_TPS+HPH 整併研究 - 20121012 2" xfId="1025"/>
    <cellStyle name="_B009_JTP+CJ12_貨量總表_PHM - LMD all 3" xfId="1026"/>
    <cellStyle name="連結的儲存格 2" xfId="1027"/>
    <cellStyle name="Normal 3 3" xfId="1028"/>
    <cellStyle name="ﾄﾞｸｶ_pldt" xfId="1029"/>
    <cellStyle name="_2003 SUMMER EB_WB BSA(TNWA_23May) 3" xfId="1030"/>
    <cellStyle name="40% - Accent6 3 2 2 2" xfId="1031"/>
    <cellStyle name="_FES-第九條 Kota Lumba 租金模擬 19000-II_2012 日本新年併班 - JST" xfId="1032"/>
    <cellStyle name="Accent1 2 2" xfId="1033"/>
    <cellStyle name="20% - 강조색6 3 3" xfId="1034"/>
    <cellStyle name="_Grace_201209" xfId="1035"/>
    <cellStyle name="好_ASA new window study 2" xfId="1036"/>
    <cellStyle name="40% - Accent3 3 2 2" xfId="1037"/>
    <cellStyle name="_JTP-月營運分析_華中版估貨 (4)_TMT 報告 (2) 2" xfId="1038"/>
    <cellStyle name="_2003 SUMMER EB_WB BSA(TNWA_23May)_AME BUDGET 2007" xfId="1039"/>
    <cellStyle name="20% - Accent1 2 3 3 3" xfId="1040"/>
    <cellStyle name="_201012 PHX_IF2停止互換研究_Annie_201302 3" xfId="1041"/>
    <cellStyle name="강조색2 3 3" xfId="1042"/>
    <cellStyle name="常规 22 4 2" xfId="1043"/>
    <cellStyle name="_Christine 201006_2011 十一併班 - WSA ESA 2" xfId="1044"/>
    <cellStyle name="_JTP-月營運分析_貨量總表_TMT 報告 (2)_ABX ,歐線 201112_B50306CVI 3" xfId="1045"/>
    <cellStyle name="Normal 2 16" xfId="1046"/>
    <cellStyle name="Normal 2 21" xfId="1047"/>
    <cellStyle name="常规 17 4 2" xfId="1048"/>
    <cellStyle name="제목 1 5 3" xfId="1049"/>
    <cellStyle name="_B009_JTP+CJ12_PHM - LMD all_TMT 報告 (2)_Teresa 201110 3" xfId="1050"/>
    <cellStyle name="_Grace 201006_2013 潑水節併班-NTE" xfId="1051"/>
    <cellStyle name="_Grace 201011_2013 潑水節併班-NTE" xfId="1052"/>
    <cellStyle name="常规 33" xfId="1053"/>
    <cellStyle name="_2012JCV營運分析 3" xfId="1054"/>
    <cellStyle name="アクセント 3 4" xfId="1055"/>
    <cellStyle name="40% - Accent3 3 2 2 2" xfId="1056"/>
    <cellStyle name="常规 5 7 5 3" xfId="1057"/>
    <cellStyle name="_Grace_201209 2" xfId="1058"/>
    <cellStyle name="_2003 SUMMER EB_WB BSA(TNWA_23May)_AME BUDGET 2007 2" xfId="1059"/>
    <cellStyle name="_JTP-月營運分析_ABX_月營運分析_ABX_月營運分析_B50306CVI 3" xfId="1060"/>
    <cellStyle name="Normal 2 16 2" xfId="1061"/>
    <cellStyle name="_NCT 2011_2012 日本新年併班 - JST 3" xfId="1062"/>
    <cellStyle name="常规 7 15 2 2 3" xfId="1063"/>
    <cellStyle name="_B009_JTP+CJ12_TMT 報告 (2)_Teresa 201110" xfId="1064"/>
    <cellStyle name="20% - 强调文字颜色 6 2 3 4" xfId="1065"/>
    <cellStyle name="_Grace 201012_2012 日本新年併班 - JTS" xfId="1066"/>
    <cellStyle name="Check Cell 2 2 2 4" xfId="1067"/>
    <cellStyle name="常规 5 2 11 3" xfId="1068"/>
    <cellStyle name="_Grace 201006_2013 潑水節併班-NTE 2" xfId="1069"/>
    <cellStyle name="_Grace 201011_2013 潑水節併班-NTE 2" xfId="1070"/>
    <cellStyle name="40% - Accent3 4 4 2" xfId="1071"/>
    <cellStyle name="_2003 SUMMER EB_WB BSA(TNWA_23May)_AME BUDGET 2007 3" xfId="1072"/>
    <cellStyle name="常规 2 21" xfId="1073"/>
    <cellStyle name="常规 2 16" xfId="1074"/>
    <cellStyle name="_201105_JTP+CJ12_B50306CVI" xfId="1075"/>
    <cellStyle name="입력 3" xfId="1076"/>
    <cellStyle name="강조색3 5 3" xfId="1077"/>
    <cellStyle name="_Grace_201209 3" xfId="1078"/>
    <cellStyle name="_201103_JTP+CJ12_B50306CVI 2" xfId="1079"/>
    <cellStyle name="20% - 强调文字颜色 6 2 3 5" xfId="1080"/>
    <cellStyle name="_Grace 201006_2013 潑水節併班-NTE 3" xfId="1081"/>
    <cellStyle name="_Grace 201011_2013 潑水節併班-NTE 3" xfId="1082"/>
    <cellStyle name="Currency 2" xfId="1083"/>
    <cellStyle name="Bad 6" xfId="1084"/>
    <cellStyle name="40% - Accent6 4 3" xfId="1085"/>
    <cellStyle name="常规 11 7" xfId="1086"/>
    <cellStyle name="_CIX 2011_2012 CNY Blank Sailing BC update   (2)_TPS+HPH 整併研究 - 20121012" xfId="1087"/>
    <cellStyle name="_201208_JSH+JTC_B50306CVI" xfId="1088"/>
    <cellStyle name="常规 3 5 3 2" xfId="1089"/>
    <cellStyle name="60% - Акцент1" xfId="1090"/>
    <cellStyle name="_2003 SUMMER EB_WB BSA(TNWA_23May)_AMP BUDGET 2007" xfId="1091"/>
    <cellStyle name="설명 텍스트 2 2 2 3" xfId="1092"/>
    <cellStyle name="40% - Accent6 4 3 2" xfId="1093"/>
    <cellStyle name="差 2 3" xfId="1094"/>
    <cellStyle name="연결된 셀 2 2 3" xfId="1095"/>
    <cellStyle name="_CIX 2011_2012 CNY Blank Sailing BC update   (2)_TPS+HPH 整併研究 - 20121012 2" xfId="1096"/>
    <cellStyle name="_201208_JSH+JTC_B50306CVI 2" xfId="1097"/>
    <cellStyle name="60% - Акцент1 2" xfId="1098"/>
    <cellStyle name="40% - Accent4 4 2 3 2" xfId="1099"/>
    <cellStyle name="_B009_JTP+CJ12_貨量總表_TMT 報告 (2)" xfId="1100"/>
    <cellStyle name="20% - 强调文字颜色 1 2 5 2" xfId="1101"/>
    <cellStyle name="_IFX 營運分析_2012 CNY Blank Sailing BC update   (2)_CVT投入2500船型 study 20120704 (2)" xfId="1102"/>
    <cellStyle name="_2003 SUMMER EB_WB BSA(TNWA_23May)_AMP BUDGET 2007 2" xfId="1103"/>
    <cellStyle name="_IFX 2012 營運分析" xfId="1104"/>
    <cellStyle name="표준 2 4 2" xfId="1105"/>
    <cellStyle name="연결된 셀 2 2 4" xfId="1106"/>
    <cellStyle name="_CIX 2011_2012 CNY Blank Sailing BC update   (2)_TPS+HPH 整併研究 - 20121012 3" xfId="1107"/>
    <cellStyle name="_201208_JSH+JTC_B50306CVI 3" xfId="1108"/>
    <cellStyle name="60% - Акцент1 3" xfId="1109"/>
    <cellStyle name="_201302_PNH+PNS" xfId="1110"/>
    <cellStyle name="_2003 SUMMER EB_WB BSA(TNWA_23May)_AMP BUDGET 2007 3" xfId="1111"/>
    <cellStyle name="_201101月版農曆年併班 study  ABX &amp; FBS   3" xfId="1112"/>
    <cellStyle name="_CIX 2011_2012 CNY Blank Sailing BC update   (2) 3" xfId="1113"/>
    <cellStyle name="C¡IA¨ª_laroux" xfId="1114"/>
    <cellStyle name="常规 6 18 5 2" xfId="1115"/>
    <cellStyle name="_B009_JTP+CJ12_PHM - LMD all_PHM - LMD all_TMT 報告 (2)_ABX ,歐線 201112_B50306CVI" xfId="1116"/>
    <cellStyle name="强调文字颜色 2 2 2 3" xfId="1117"/>
    <cellStyle name="20% - 强调文字颜色 1 4" xfId="1118"/>
    <cellStyle name="20% - Accent1 3" xfId="1119"/>
    <cellStyle name="_Grace 201012_ABX -併班貨量預估 format 2" xfId="1120"/>
    <cellStyle name="_201201_FOC+FTS 2" xfId="1121"/>
    <cellStyle name="常规 2 2 2 17" xfId="1122"/>
    <cellStyle name="_EURCOAMXシステムコスト　July28.2009 2" xfId="1123"/>
    <cellStyle name="_AES2AES3 winter CPS plan package ver 12042008 (3) 2 2" xfId="1124"/>
    <cellStyle name="Linked Cells 2 2" xfId="1125"/>
    <cellStyle name="_201012 PHX_IF2停止互換研究" xfId="1126"/>
    <cellStyle name="_JTP_B50306CVI" xfId="1127"/>
    <cellStyle name="20% - Accent1 3 2" xfId="1128"/>
    <cellStyle name="_B009_JTP+CJ12_貨量總表_PHM - LMD all_Teresa 201110_B50306CVI 3" xfId="1129"/>
    <cellStyle name="_201209_JSH+JTC 3" xfId="1130"/>
    <cellStyle name="_B009_JTP+CJ12_PHM - LMD all_PHM - LMD all_TMT 報告 (2)_ABX ,歐線 201112_B50306CVI 2" xfId="1131"/>
    <cellStyle name="_201012 PHX_IF2停止互換研究 2" xfId="1132"/>
    <cellStyle name="常规 2 4 4 7 3" xfId="1133"/>
    <cellStyle name="_JTP_B50306CVI 2" xfId="1134"/>
    <cellStyle name="_201012 PHX_IF2停止互換研究_2013 潑水節併班-NTE 2" xfId="1135"/>
    <cellStyle name="Euro 3 2" xfId="1136"/>
    <cellStyle name="Normal 2 11 3" xfId="1137"/>
    <cellStyle name="_201012 PHX_IF2停止互換研究_2013 潑水節併班-NTE 3" xfId="1138"/>
    <cellStyle name="Euro 3 3" xfId="1139"/>
    <cellStyle name="标题 3 2 3 2" xfId="1140"/>
    <cellStyle name="_B009_JTP+CJ12_ABX ,歐線 201112" xfId="1141"/>
    <cellStyle name="20% - Accent1 2 3 3" xfId="1142"/>
    <cellStyle name="_201012 PHX_IF2停止互換研究_Annie_201302" xfId="1143"/>
    <cellStyle name="강조색2 3" xfId="1144"/>
    <cellStyle name="_華中版 - C Oil, 500 3" xfId="1145"/>
    <cellStyle name="_B009_JTP+CJ12_TMT 報告 (2) 3" xfId="1146"/>
    <cellStyle name="_JTP-月營運分析_貨量總表_TMT 報告 (2)_ABX ,歐線 201112_B50306CVI" xfId="1147"/>
    <cellStyle name="제목 1 5" xfId="1148"/>
    <cellStyle name="_B009_JTP+CJ12_PHM - LMD all_TMT 報告 (2)_Teresa 201110" xfId="1149"/>
    <cellStyle name="40% - Accent5 2 3 3 2" xfId="1150"/>
    <cellStyle name="常规 12 5 3" xfId="1151"/>
    <cellStyle name="_CN1營運分析 2" xfId="1152"/>
    <cellStyle name="_2012JCV營運分析" xfId="1153"/>
    <cellStyle name="20% - Accent1 2 3 3 2" xfId="1154"/>
    <cellStyle name="_201012 PHX_IF2停止互換研究_Annie_201302 2" xfId="1155"/>
    <cellStyle name="강조색2 3 2" xfId="1156"/>
    <cellStyle name="常规 2 3 18 3" xfId="1157"/>
    <cellStyle name="_JTP-月營運分析_貨量總表_TMT 報告 (2)_ABX ,歐線 201112_B50306CVI 2" xfId="1158"/>
    <cellStyle name="Normal 2 15" xfId="1159"/>
    <cellStyle name="Normal 2 20" xfId="1160"/>
    <cellStyle name="제목 1 5 2" xfId="1161"/>
    <cellStyle name="_B009_JTP+CJ12_PHM - LMD all_TMT 報告 (2)_Teresa 201110 2" xfId="1162"/>
    <cellStyle name="常规 32" xfId="1163"/>
    <cellStyle name="常规 27" xfId="1164"/>
    <cellStyle name="_2012JCV營運分析 2" xfId="1165"/>
    <cellStyle name="アクセント 3 3" xfId="1166"/>
    <cellStyle name="40% - Акцент4 2" xfId="1167"/>
    <cellStyle name="_NCT 2011_2012 CNY Blank Sailing BC update   (2)_TPS+HPH 整併研究 - 20121012 2" xfId="1168"/>
    <cellStyle name="常规 2 52 3" xfId="1169"/>
    <cellStyle name="常规 2 47 3" xfId="1170"/>
    <cellStyle name="_Doris_201201_B50306CVI 2" xfId="1171"/>
    <cellStyle name="_2011 十一併班 - CMS 2" xfId="1172"/>
    <cellStyle name="60% - Accent3 3" xfId="1173"/>
    <cellStyle name="_IFX 營運分析_2011 十一併班 - CIX 3" xfId="1174"/>
    <cellStyle name="_JTP-月營運分析_JTP-月營運分析_JSH_月營運分析_B50306CVI" xfId="1175"/>
    <cellStyle name="_JTP-月營運分析_PHM - LMD all_PHM - LMD all_TMT 報告 (2)_ABX ,歐線 201112_B50306CVI 2" xfId="1176"/>
    <cellStyle name="_Doris_201201_B50306CVI 3" xfId="1177"/>
    <cellStyle name="40% - Акцент4 3" xfId="1178"/>
    <cellStyle name="_NCT 2011_2012 CNY Blank Sailing BC update   (2)_TPS+HPH 整併研究 - 20121012 3" xfId="1179"/>
    <cellStyle name="Percent [2] 2" xfId="1180"/>
    <cellStyle name="_2011 十一併班 - CMS 3" xfId="1181"/>
    <cellStyle name="60% - Accent3 4" xfId="1182"/>
    <cellStyle name="常规 15 3 2 2" xfId="1183"/>
    <cellStyle name="一般 2 5 2" xfId="1184"/>
    <cellStyle name="常规 3 6 5 3" xfId="1185"/>
    <cellStyle name="20% - 강조색4 2 3 2" xfId="1186"/>
    <cellStyle name="_FES-第九條 Kota Lumba 租金模擬 19000-II_2011 十一併班 - CIX" xfId="1187"/>
    <cellStyle name="_JTP-月營運分析_PHM - LMD all_PHM - LMD all_TMT 報告 (2)_ABX ,歐線 201112_B50306CVI 3" xfId="1188"/>
    <cellStyle name="Check Cell 3 2 2" xfId="1189"/>
    <cellStyle name="40% - Accent1 8" xfId="1190"/>
    <cellStyle name="_B009_JTP+CJ12_貨量總表_PHM - LMD all_Teresa 201110_B50306CVI" xfId="1191"/>
    <cellStyle name="常规 8 4 2 3" xfId="1192"/>
    <cellStyle name="_201209_JSH+JTC" xfId="1193"/>
    <cellStyle name="常规 7 7 4" xfId="1194"/>
    <cellStyle name="_Slot cost" xfId="1195"/>
    <cellStyle name="_GTE 3" xfId="1196"/>
    <cellStyle name="_2011 十一併班提案" xfId="1197"/>
    <cellStyle name="60% - 輔色3 2 3" xfId="1198"/>
    <cellStyle name="_PSW_2_3_6_20091008 (3)" xfId="1199"/>
    <cellStyle name="Normal 6 2 3" xfId="1200"/>
    <cellStyle name="常规 2 9 7 2" xfId="1201"/>
    <cellStyle name="_B009_JTP+CJ12_貨量總表_PHM - LMD all_PHM - LMD all_TMT 報告 (2)_ABX ,歐線 201112" xfId="1202"/>
    <cellStyle name="常规 7 7 4 2" xfId="1203"/>
    <cellStyle name="_Slot cost 2" xfId="1204"/>
    <cellStyle name="_B009_JTP+CJ12_貨量總表_PHM - LMD all_B50306CVI 3" xfId="1205"/>
    <cellStyle name="_2011 十一併班提案 2" xfId="1206"/>
    <cellStyle name="输入 2 2" xfId="1207"/>
    <cellStyle name="常规 2 8 2" xfId="1208"/>
    <cellStyle name="_Kelly_201205 3" xfId="1209"/>
    <cellStyle name="_Kelly_201210 3" xfId="1210"/>
    <cellStyle name="常规 6 24" xfId="1211"/>
    <cellStyle name="常规 6 19" xfId="1212"/>
    <cellStyle name="常规 2 21 4 3" xfId="1213"/>
    <cellStyle name="20% - 强调文字颜色 4 2 3 3 3" xfId="1214"/>
    <cellStyle name="標題 5 2" xfId="1215"/>
    <cellStyle name="好_B51222 ASA-PECLL 調整 STUDY" xfId="1216"/>
    <cellStyle name="_StartUp_2012_1st_Qtr_SKD_Review_B50306CVI 2" xfId="1217"/>
    <cellStyle name="40% - Accent4 4 5" xfId="1218"/>
    <cellStyle name="_B009_JTP+CJ12_華中版估貨 (4)_PHM - LMD all_Teresa 201110" xfId="1219"/>
    <cellStyle name="_20120817, MOL 新報價 JPN handling, OSA van pool,   1 GC 2 LOLO, 無 Kobe, 買 900 T, 800 T,  LF 0.95 版 - MOL - CHS 3 Service j.v. study" xfId="1220"/>
    <cellStyle name="Hyperlink seguido 3" xfId="1221"/>
    <cellStyle name="_JTP-月營運分析_華中版估貨 (4)_PHM - LMD all_ABX ,歐線 201112_B50306CVI" xfId="1222"/>
    <cellStyle name="PERCENTAGE 3" xfId="1223"/>
    <cellStyle name="常规 7 7 4 3" xfId="1224"/>
    <cellStyle name="_Slot cost 3" xfId="1225"/>
    <cellStyle name="_2011 十一併班提案 3" xfId="1226"/>
    <cellStyle name="_HK &amp; PRD 效益分析201012_Annie_201302" xfId="1227"/>
    <cellStyle name="常规 2 7 4 2" xfId="1228"/>
    <cellStyle name="40% - Accent5 4 2 2 2" xfId="1229"/>
    <cellStyle name="_B009_JTP+CJ12_華中版估貨 (4)_PHM - LMD all_ABX ,歐線 201112 3" xfId="1230"/>
    <cellStyle name="_CIX 2011_2012 CNY Blank Sailing BC update   (2)" xfId="1231"/>
    <cellStyle name="样式 1 6 2" xfId="1232"/>
    <cellStyle name="_201101月版農曆年併班 study  ABX &amp; FBS  " xfId="1233"/>
    <cellStyle name="强调文字颜色 2 2 2 2" xfId="1234"/>
    <cellStyle name="20% - 强调文字颜色 1 3" xfId="1235"/>
    <cellStyle name="20% - Accent1 2" xfId="1236"/>
    <cellStyle name="_Christine 201006_2012 日本新年併班 - JTS 3" xfId="1237"/>
    <cellStyle name="_201101月版農曆年併班 study  ABX &amp; FBS   2" xfId="1238"/>
    <cellStyle name="_CIX 2011_2012 CNY Blank Sailing BC update   (2) 2" xfId="1239"/>
    <cellStyle name="60% - 輔色2 2 3" xfId="1240"/>
    <cellStyle name="_Grace 201006_2012 CNY Blank Sailing BC update   (2) 3" xfId="1241"/>
    <cellStyle name="_Grace 201011_2012 CNY Blank Sailing BC update   (2) 3" xfId="1242"/>
    <cellStyle name="Date 5 2" xfId="1243"/>
    <cellStyle name="입력 2 5" xfId="1244"/>
    <cellStyle name="_B009_JTP+CJ12_PHM - LMD all_PHM - LMD all_Teresa 201110_B50306CVI" xfId="1245"/>
    <cellStyle name="_JTP-月營運分析_華中版估貨 (4)_PHM - LMD all_PHM - LMD all_TMT 報告 (2)_ABX ,歐線 201112_B50306CVI 3" xfId="1246"/>
    <cellStyle name="好_StartUp_PA2 1xWH50 無NGB加SKU-20130123_B50306CVI 2" xfId="1247"/>
    <cellStyle name="常规 9 2 9 2 3" xfId="1248"/>
    <cellStyle name="常规 2 20 5" xfId="1249"/>
    <cellStyle name="20% - 强调文字颜色 4 2 2 4" xfId="1250"/>
    <cellStyle name="_TPI_2011 十一併班 - CIX 2" xfId="1251"/>
    <cellStyle name="60% - 강조색2 2 3" xfId="1252"/>
    <cellStyle name="20% - Accent3 2 6" xfId="1253"/>
    <cellStyle name="Comma0 2 2" xfId="1254"/>
    <cellStyle name="常规 2 25 5 3" xfId="1255"/>
    <cellStyle name="_CIK-1_2012 CNY Blank Sailing BC update   (2)_CVT投入2500船型 study 20120704 (2)" xfId="1256"/>
    <cellStyle name="_201102_JTP+CJ12" xfId="1257"/>
    <cellStyle name="常规 2 2 2 11" xfId="1258"/>
    <cellStyle name="_B009_JTP+CJ12_PHM - LMD all_PHM - LMD all_Teresa 201110_B50306CVI 3" xfId="1259"/>
    <cellStyle name="常规 2 20 5 3" xfId="1260"/>
    <cellStyle name="40% - Accent2 2 3 3 2" xfId="1261"/>
    <cellStyle name="60% - 강조색2 2 3 3" xfId="1262"/>
    <cellStyle name="20% - Accent3 2 6 3" xfId="1263"/>
    <cellStyle name="好_StartUp_2012_1st_Qtr_SKD_Review 2" xfId="1264"/>
    <cellStyle name="常规 18 2 5" xfId="1265"/>
    <cellStyle name="_CIK-1_2012 CNY Blank Sailing BC update   (2)_CVT投入2500船型 study 20120704 (2) 3" xfId="1266"/>
    <cellStyle name="_201102_JTP+CJ12 3" xfId="1267"/>
    <cellStyle name="_NS3 upsize to 3 x 2,500 (樂觀) 3" xfId="1268"/>
    <cellStyle name="Fixed_012-(KMX) BTL Schedules for KHH_Cebu" xfId="1269"/>
    <cellStyle name="20% - 강조색1 2 2 3" xfId="1270"/>
    <cellStyle name="_201201_JTH" xfId="1271"/>
    <cellStyle name="常规 10 4 5" xfId="1272"/>
    <cellStyle name="_201102_JTP+CJ12_B50306CVI" xfId="1273"/>
    <cellStyle name="Good 4 5" xfId="1274"/>
    <cellStyle name="20% - 强调文字颜色 6 2 3" xfId="1275"/>
    <cellStyle name="Check Cell 2 2 2" xfId="1276"/>
    <cellStyle name="_CIX 2011_2012 日本新年併班 - JSH" xfId="1277"/>
    <cellStyle name="20% - 강조색1 2 2 3 2" xfId="1278"/>
    <cellStyle name="_201201_JTH 2" xfId="1279"/>
    <cellStyle name="常规 8 3 2 3" xfId="1280"/>
    <cellStyle name="_201102_JTP+CJ12_B50306CVI 2" xfId="1281"/>
    <cellStyle name="20% - 강조색1 2 2 3 3" xfId="1282"/>
    <cellStyle name="_201201_JTH 3" xfId="1283"/>
    <cellStyle name="_201102_JTP+CJ12_B50306CVI 3" xfId="1284"/>
    <cellStyle name="_B009_JTP+CJ12_貨量總表_PHM - LMD all_TMT 報告 (2)_Teresa 201110_B50306CVI 2" xfId="1285"/>
    <cellStyle name="_B009_JTP+CJ12_華中版估貨 (4)_PHM - LMD all_PHM - LMD all_Teresa 201110_B50306CVI" xfId="1286"/>
    <cellStyle name="常规 9 2 2 7 2" xfId="1287"/>
    <cellStyle name="_CIX 2011_2011 十一併班 - CIX" xfId="1288"/>
    <cellStyle name="_201103_JTP+CJ12" xfId="1289"/>
    <cellStyle name="_B009_JTP+CJ12_PHM - LMD all_PHM - LMD all 2" xfId="1290"/>
    <cellStyle name="アクセント 6 3 2" xfId="1291"/>
    <cellStyle name="Check Cell 4" xfId="1292"/>
    <cellStyle name="常规 18 10" xfId="1293"/>
    <cellStyle name="_CIX 2011_2011 十一併班 - CIX 3" xfId="1294"/>
    <cellStyle name="隨後的超連結_03 2005 US" xfId="1295"/>
    <cellStyle name="常规 3 20" xfId="1296"/>
    <cellStyle name="常规 3 15" xfId="1297"/>
    <cellStyle name="_201103_JTP+CJ12 3" xfId="1298"/>
    <cellStyle name="_JTP-月營運分析_1_JSH_月營運分析" xfId="1299"/>
    <cellStyle name="60% - 着色 1 2" xfId="1300"/>
    <cellStyle name="_CIK-1_2012 日本新年併班 - JSH" xfId="1301"/>
    <cellStyle name="Date 7" xfId="1302"/>
    <cellStyle name="_201103_JTP+CJ12_B50306CVI" xfId="1303"/>
    <cellStyle name="_JTP-月營運分析_JSH_月營運分析_JSH_月營運分析 3" xfId="1304"/>
    <cellStyle name="_201103_JTP+CJ12_B50306CVI 3" xfId="1305"/>
    <cellStyle name="常规 2 9 12" xfId="1306"/>
    <cellStyle name="60% - 强调文字颜色 5 2 4 2" xfId="1307"/>
    <cellStyle name="常规 2 4 6 8 2" xfId="1308"/>
    <cellStyle name="_Annie_201211 2" xfId="1309"/>
    <cellStyle name="_201105_JTP+CJ12" xfId="1310"/>
    <cellStyle name="常规 3 13 6 3" xfId="1311"/>
    <cellStyle name="_CIX 201107後 2" xfId="1312"/>
    <cellStyle name="_201201_HPH" xfId="1313"/>
    <cellStyle name="_2011小航發- NS1 drop UKB" xfId="1314"/>
    <cellStyle name="_3. NTE 3" xfId="1315"/>
    <cellStyle name="•W?_BOOKSHIP" xfId="1316"/>
    <cellStyle name="_B009_JTP+CJ12_TMT 報告 (2)_ABX ,歐線 201112 3" xfId="1317"/>
    <cellStyle name="常规 3 13 8 3" xfId="1318"/>
    <cellStyle name="_HK &amp; PRD 效益分析201012 2" xfId="1319"/>
    <cellStyle name="常?_pldt" xfId="1320"/>
    <cellStyle name="常规 9 2 4 8 3" xfId="1321"/>
    <cellStyle name="40% - Accent5 2 3" xfId="1322"/>
    <cellStyle name="_201105_JTP+CJ12 2" xfId="1323"/>
    <cellStyle name="Normal - Style2 2 3" xfId="1324"/>
    <cellStyle name="20% - 强调文字颜色 2 2 3 3 3" xfId="1325"/>
    <cellStyle name="_201201_HPH 2" xfId="1326"/>
    <cellStyle name="40% - Accent5 2 4" xfId="1327"/>
    <cellStyle name="_201105_JTP+CJ12 3" xfId="1328"/>
    <cellStyle name="_201201_HPH 3" xfId="1329"/>
    <cellStyle name="_ABX -併班貨量預估 format 2" xfId="1330"/>
    <cellStyle name="Accent2 3 2 2" xfId="1331"/>
    <cellStyle name="_JTP-月營運分析_貨量總表_PHM - LMD all_PHM - LMD all_TMT 報告 (2)_Teresa 201110 2" xfId="1332"/>
    <cellStyle name="Hyperlink 4 3 2" xfId="1333"/>
    <cellStyle name="Input [yellow] 3" xfId="1334"/>
    <cellStyle name="20% - Accent3 3 3" xfId="1335"/>
    <cellStyle name="常规 3 2 7 3" xfId="1336"/>
    <cellStyle name="常规 2 21 2" xfId="1337"/>
    <cellStyle name="常规 2 16 2" xfId="1338"/>
    <cellStyle name="_201105_JTP+CJ12_B50306CVI 2" xfId="1339"/>
    <cellStyle name="好_StartUp_1004 MAL II線 2" xfId="1340"/>
    <cellStyle name="_JTP-月營運分析_ABX_月營運分析" xfId="1341"/>
    <cellStyle name="_5. JTP" xfId="1342"/>
    <cellStyle name="常规 2 21 3" xfId="1343"/>
    <cellStyle name="常规 2 16 3" xfId="1344"/>
    <cellStyle name="20% - 强调文字颜色 4 2 3 2" xfId="1345"/>
    <cellStyle name="_201105_JTP+CJ12_B50306CVI 3" xfId="1346"/>
    <cellStyle name="입력 3 3" xfId="1347"/>
    <cellStyle name="_Kelly_201204" xfId="1348"/>
    <cellStyle name="20% - Accent3 3 4" xfId="1349"/>
    <cellStyle name="_B009_JTP+CJ12_PHM - LMD all_TMT 報告 (2)_ABX ,歐線 201112 2" xfId="1350"/>
    <cellStyle name="_201105_PNH+PNS_B50306CVI 2" xfId="1351"/>
    <cellStyle name="60% - Accent6 2 4 2" xfId="1352"/>
    <cellStyle name="Heading 4 4" xfId="1353"/>
    <cellStyle name="常规 5 33" xfId="1354"/>
    <cellStyle name="常规 5 28" xfId="1355"/>
    <cellStyle name="_201105_PNH+PNS 2" xfId="1356"/>
    <cellStyle name="常规 5 34" xfId="1357"/>
    <cellStyle name="常规 5 29" xfId="1358"/>
    <cellStyle name="_201105_PNH+PNS 3" xfId="1359"/>
    <cellStyle name="常规 8 13 2 2" xfId="1360"/>
    <cellStyle name="常规 2 3 7" xfId="1361"/>
    <cellStyle name="差_TPS TISPROFORMA120917A (2) 2" xfId="1362"/>
    <cellStyle name="常规 9 2 5 3 3" xfId="1363"/>
    <cellStyle name="_B009_JTP+CJ12_PHM - LMD all_TMT 報告 (2)_ABX ,歐線 201112" xfId="1364"/>
    <cellStyle name="_CIK-1_2012 CNY Blank Sailing BC update   (2)_HKG線改版 + MAL2線 研究 - 20121019 2" xfId="1365"/>
    <cellStyle name="_201105_PNH+PNS_B50306CVI" xfId="1366"/>
    <cellStyle name="60% - Accent6 2 4" xfId="1367"/>
    <cellStyle name="COST1 2 2" xfId="1368"/>
    <cellStyle name="_Doris_201102_2012 日本新年併班 - JTS" xfId="1369"/>
    <cellStyle name="常规 5 12 6" xfId="1370"/>
    <cellStyle name="常规 3 14 3 3" xfId="1371"/>
    <cellStyle name="_APL 2" xfId="1372"/>
    <cellStyle name="_B009_JTP+CJ12_貨量總表_PHM - LMD all_B50306CVI" xfId="1373"/>
    <cellStyle name="_Kelly_201205" xfId="1374"/>
    <cellStyle name="_Kelly_201210" xfId="1375"/>
    <cellStyle name="常规 9 2 9 3 2" xfId="1376"/>
    <cellStyle name="常规 2 21 4" xfId="1377"/>
    <cellStyle name="常规 2 16 4" xfId="1378"/>
    <cellStyle name="20% - 强调文字颜色 4 2 3 3" xfId="1379"/>
    <cellStyle name="60% - 강조색2 3 2" xfId="1380"/>
    <cellStyle name="20% - Accent3 3 5" xfId="1381"/>
    <cellStyle name="_B009_JTP+CJ12_PHM - LMD all_TMT 報告 (2)_ABX ,歐線 201112 3" xfId="1382"/>
    <cellStyle name="_201105_PNH+PNS_B50306CVI 3" xfId="1383"/>
    <cellStyle name="Heading 4 5" xfId="1384"/>
    <cellStyle name="_Doris_201102_2012 日本新年併班 - JTS 3" xfId="1385"/>
    <cellStyle name="_CIK-1_2011 十一併班 - CIX 2" xfId="1386"/>
    <cellStyle name="요약 4" xfId="1387"/>
    <cellStyle name="常规 6 10 3 3" xfId="1388"/>
    <cellStyle name="常规 3 18 3 2" xfId="1389"/>
    <cellStyle name="_Sheet1_1004 MAL II線 2" xfId="1390"/>
    <cellStyle name="_2012 CCI 營運分析 2" xfId="1391"/>
    <cellStyle name="强调文字颜色 2 2 5" xfId="1392"/>
    <cellStyle name="20% - Accent4" xfId="1393"/>
    <cellStyle name="_ESA每航次效益_2012 CNY Blank Sailing BC update   (2)_HKG線改版 + MAL2線 研究 - 20121019 2" xfId="1394"/>
    <cellStyle name="20% - Accent5 3 4" xfId="1395"/>
    <cellStyle name="_JTP-月營運分析_PHM - LMD all_PHM - LMD all_ABX ,歐線 201112_B50306CVI 2" xfId="1396"/>
    <cellStyle name="样式 1 6 5" xfId="1397"/>
    <cellStyle name="20% - Accent4 3 3 2" xfId="1398"/>
    <cellStyle name="_201112_JTP+CJ12" xfId="1399"/>
    <cellStyle name="差_2013 JP Golden Week 試算 3" xfId="1400"/>
    <cellStyle name="Explanatory Text 4 2 2" xfId="1401"/>
    <cellStyle name="20% - 輔色1 2 3" xfId="1402"/>
    <cellStyle name="Warning Text 2 2 5" xfId="1403"/>
    <cellStyle name="常规 2 6 7 2 3" xfId="1404"/>
    <cellStyle name="20% - Accent4_012-(KMX) BTL Schedules for KHH_Cebu" xfId="1405"/>
    <cellStyle name="_CIK-1_2012 CNY Blank Sailing BC update   (2)" xfId="1406"/>
    <cellStyle name="Calc Currency (0) 5" xfId="1407"/>
    <cellStyle name="20% - Accent5 3 4 2" xfId="1408"/>
    <cellStyle name="40% - アクセント 6 2 3" xfId="1409"/>
    <cellStyle name="_201112_JTP+CJ12 2" xfId="1410"/>
    <cellStyle name="Monétaire [0]_!!!GO" xfId="1411"/>
    <cellStyle name="20% - 强调文字颜色 4 3" xfId="1412"/>
    <cellStyle name="20% - Accent4 2" xfId="1413"/>
    <cellStyle name="_TPI" xfId="1414"/>
    <cellStyle name="args.style 4" xfId="1415"/>
    <cellStyle name="_Grace 201012_2012 日本新年併班 - JSH" xfId="1416"/>
    <cellStyle name="20% - 강조색3 2 2" xfId="1417"/>
    <cellStyle name="_B009_JTP+CJ12_PHM - LMD all_TMT 報告 (2)_ABX ,歐線 201112_B50306CVI 2" xfId="1418"/>
    <cellStyle name="Accent6 3 2" xfId="1419"/>
    <cellStyle name="40% - Accent3 2 2 2 2 2" xfId="1420"/>
    <cellStyle name="_CCI_2011_2012 CNY Blank Sailing BC update   (2)" xfId="1421"/>
    <cellStyle name="20% - 强调文字颜色 4 4" xfId="1422"/>
    <cellStyle name="20% - Accent4 3" xfId="1423"/>
    <cellStyle name="args.style 5" xfId="1424"/>
    <cellStyle name="常规 6 18 8 2" xfId="1425"/>
    <cellStyle name="常规 21 4 2 2 2" xfId="1426"/>
    <cellStyle name="_麥寮二線研究HK 版" xfId="1427"/>
    <cellStyle name="_201112_JTP+CJ12 3" xfId="1428"/>
    <cellStyle name="_CCI_2011_2011 十一併班 - TMT" xfId="1429"/>
    <cellStyle name="_JTP-月營運分析_PHM - LMD all_PHM - LMD all_ABX ,歐線 201112 2" xfId="1430"/>
    <cellStyle name="_星馬版 - C Oil, 500 2" xfId="1431"/>
    <cellStyle name="Explanatory Text 4 2 3" xfId="1432"/>
    <cellStyle name="_B009_JTP+CJ12_PHM - LMD all_ABX ,歐線 201112 2" xfId="1433"/>
    <cellStyle name="常规 7 26 3" xfId="1434"/>
    <cellStyle name="_201112_PNH+PNS 3" xfId="1435"/>
    <cellStyle name="Bad 2 3 2" xfId="1436"/>
    <cellStyle name="常规 6 13 5 3" xfId="1437"/>
    <cellStyle name="_YML-AES-AME-Jan09 4" xfId="1438"/>
    <cellStyle name="40% - Accent5 3 2 4" xfId="1439"/>
    <cellStyle name="60% - Accent3 2 2 3 2" xfId="1440"/>
    <cellStyle name="_JSH-20130416" xfId="1441"/>
    <cellStyle name="一般 11 3" xfId="1442"/>
    <cellStyle name="常规 3 10 3 2" xfId="1443"/>
    <cellStyle name="_2011回教年預估Omit S3892E版" xfId="1444"/>
    <cellStyle name="_Christine 201006" xfId="1445"/>
    <cellStyle name="Normal 2 4 2" xfId="1446"/>
    <cellStyle name="_201201_XMN 2" xfId="1447"/>
    <cellStyle name="常规 2 2 2 3" xfId="1448"/>
    <cellStyle name="_Grace_201007_2011 十一併班提案_CVT投入2500船型 study 20120704 (2)" xfId="1449"/>
    <cellStyle name="Calculation 4 2 2 2" xfId="1450"/>
    <cellStyle name="40% - Accent1 2 6 3" xfId="1451"/>
    <cellStyle name="常规 18 16" xfId="1452"/>
    <cellStyle name="출력 7" xfId="1453"/>
    <cellStyle name="_2011回教年預估Omit S3892E版 (2)" xfId="1454"/>
    <cellStyle name="Total 2 2" xfId="1455"/>
    <cellStyle name="_201203 以後CVT-營運分析 2" xfId="1456"/>
    <cellStyle name="一般 9 5" xfId="1457"/>
    <cellStyle name="_2011回教年預估Omit S3892E版 (2) 2" xfId="1458"/>
    <cellStyle name="Total 2 2 2" xfId="1459"/>
    <cellStyle name="20% - 강조색1 2 5" xfId="1460"/>
    <cellStyle name="제목 1 2 2" xfId="1461"/>
    <cellStyle name="_B009_JTP+CJ12_華中版估貨 (4)_ABX ,歐線 201112_B50306CVI" xfId="1462"/>
    <cellStyle name="常规 9 2 6 8 3" xfId="1463"/>
    <cellStyle name="_CN1-2_2012 CNY Blank Sailing BC update   (2)" xfId="1464"/>
    <cellStyle name="Normal - Style4 2 3" xfId="1465"/>
    <cellStyle name="20% - Accent5 6 3" xfId="1466"/>
    <cellStyle name="_2011小航發- NS1 drop UKB 2" xfId="1467"/>
    <cellStyle name="_CN1營運分析" xfId="1468"/>
    <cellStyle name="_StartUp_2013 JP Golden Week 試算 2" xfId="1469"/>
    <cellStyle name="_2011小航發- NS1 drop UKB 3" xfId="1470"/>
    <cellStyle name="_B009_JTP+CJ12_PHM - LMD all_TMT 報告 (2)_B50306CVI 3" xfId="1471"/>
    <cellStyle name="강조색3 2 2 3 3" xfId="1472"/>
    <cellStyle name="40% - Accent6 2 5 2" xfId="1473"/>
    <cellStyle name="_CIK-1_2011 十一併班 - CIX" xfId="1474"/>
    <cellStyle name="常规 3 23 3" xfId="1475"/>
    <cellStyle name="常规 3 18 3" xfId="1476"/>
    <cellStyle name="_Sheet1_1004 MAL II線" xfId="1477"/>
    <cellStyle name="_2012 CCI 營運分析" xfId="1478"/>
    <cellStyle name="_CIK-1_2011 十一併班 - CIX 3" xfId="1479"/>
    <cellStyle name="요약 5" xfId="1480"/>
    <cellStyle name="常规 9 2 5 2" xfId="1481"/>
    <cellStyle name="常规 3 18 3 3" xfId="1482"/>
    <cellStyle name="_Sheet1_1004 MAL II線 3" xfId="1483"/>
    <cellStyle name="_2012 CCI 營運分析 3" xfId="1484"/>
    <cellStyle name="20% - 强调文字颜色 1 2" xfId="1485"/>
    <cellStyle name="_Christine 201006_2012 日本新年併班 - JTS 2" xfId="1486"/>
    <cellStyle name="千位分隔[0] 2 6 6" xfId="1487"/>
    <cellStyle name="常规 2 6 5 8 3" xfId="1488"/>
    <cellStyle name="_B009_JTP+CJ12_貨量總表_PHM - LMD all_TMT 報告 (2)_ABX ,歐線 201112 3" xfId="1489"/>
    <cellStyle name="_2012 CIX 營運分析" xfId="1490"/>
    <cellStyle name="_JTP-月營運分析_貨量總表_ABX ,歐線 201112_B50306CVI 3" xfId="1491"/>
    <cellStyle name="60% - 輔色2 2 2" xfId="1492"/>
    <cellStyle name="나쁨 6" xfId="1493"/>
    <cellStyle name="常规 6 9 12" xfId="1494"/>
    <cellStyle name="_2012 CIX 營運分析 2" xfId="1495"/>
    <cellStyle name="Bad 3" xfId="1496"/>
    <cellStyle name="_B009_JTP+CJ12_PHM - LMD all_Teresa 201110_B50306CVI" xfId="1497"/>
    <cellStyle name="常规 11 4" xfId="1498"/>
    <cellStyle name="常规 18 2 9 2" xfId="1499"/>
    <cellStyle name="_B009_JTP+CJ12_華中版估貨 (4)_PHM - LMD all_PHM - LMD all_TMT 報告 (2)" xfId="1500"/>
    <cellStyle name="_Bunker Cons Budget EURCO 3 2" xfId="1501"/>
    <cellStyle name="Note 2 5 2" xfId="1502"/>
    <cellStyle name="나쁨 7" xfId="1503"/>
    <cellStyle name="_2012 CIX 營運分析 3" xfId="1504"/>
    <cellStyle name="_Grace_201007_2013 潑水節併班-NTE" xfId="1505"/>
    <cellStyle name="_2012 CN1營運分析" xfId="1506"/>
    <cellStyle name="百分比 2 4" xfId="1507"/>
    <cellStyle name="_201302_PNH+PNS 2" xfId="1508"/>
    <cellStyle name="常规 5 2 12" xfId="1509"/>
    <cellStyle name="COST1" xfId="1510"/>
    <cellStyle name="_FES-第九條 Kota Lumba 租金模擬 19000-II_2011 十一併班 - TMT" xfId="1511"/>
    <cellStyle name="常规 7 15 2 3" xfId="1512"/>
    <cellStyle name="_Grace 201006_2011 十一併班提案_TPS+HPH 整併研究 - 20121012" xfId="1513"/>
    <cellStyle name="_Grace 201011_2011 十一併班提案_TPS+HPH 整併研究 - 20121012" xfId="1514"/>
    <cellStyle name="20% - 强调文字颜色 6 2 4 3" xfId="1515"/>
    <cellStyle name="常规 5 2 12 2" xfId="1516"/>
    <cellStyle name="_CIK-1_2012 CNY Blank Sailing BC update   (2)_HKG線改版 + MAL2線 研究 - 20121019" xfId="1517"/>
    <cellStyle name="COST1 2" xfId="1518"/>
    <cellStyle name="_FES-第九條 Kota Lumba 租金模擬 19000-II_2011 十一併班 - TMT 2" xfId="1519"/>
    <cellStyle name="Good 2 5" xfId="1520"/>
    <cellStyle name="_Grace 201006_2011 十一併班提案_TPS+HPH 整併研究 - 20121012 2" xfId="1521"/>
    <cellStyle name="_Grace 201011_2011 十一併班提案_TPS+HPH 整併研究 - 20121012 2" xfId="1522"/>
    <cellStyle name="常规 10 2 5" xfId="1523"/>
    <cellStyle name="_2012 CN1營運分析 2" xfId="1524"/>
    <cellStyle name="_B009_JTP+CJ12_華中版估貨 (4)_PHM - LMD all_PHM - LMD all_Teresa 201110_B50306CVI 3" xfId="1525"/>
    <cellStyle name="_Grace_201007_2013 潑水節併班-NTE 2" xfId="1526"/>
    <cellStyle name="_APL" xfId="1527"/>
    <cellStyle name="_Grace 201006_2011 十一併班提案_CVT投入2500船型 study 20120704 (2) 3" xfId="1528"/>
    <cellStyle name="_Grace 201011_2011 十一併班提案_CVT投入2500船型 study 20120704 (2) 3" xfId="1529"/>
    <cellStyle name="常规 7 17 2 3" xfId="1530"/>
    <cellStyle name="_JTH_Kelly_201303_B50306CVI 2" xfId="1531"/>
    <cellStyle name="常规 2 4 3 2 2" xfId="1532"/>
    <cellStyle name="_CIK-1_2011 十一併班 - WSA ESA 2" xfId="1533"/>
    <cellStyle name="_Grace 201006_2011 十一併班提案_TPS+HPH 整併研究 - 20121012 3" xfId="1534"/>
    <cellStyle name="_Grace 201011_2011 十一併班提案_TPS+HPH 整併研究 - 20121012 3" xfId="1535"/>
    <cellStyle name="常规 10 2 6" xfId="1536"/>
    <cellStyle name="_FES-第九條 Kota Lumba 租金模擬 19000-II_2011 十一併班 - TMT 3" xfId="1537"/>
    <cellStyle name="_2012 CN1營運分析 3" xfId="1538"/>
    <cellStyle name="_Grace_201007_2013 潑水節併班-NTE 3" xfId="1539"/>
    <cellStyle name="_PHX+IF2 201007報告_2011 十一併班 - TMT 2" xfId="1540"/>
    <cellStyle name="_2012 TJS restructure study" xfId="1541"/>
    <cellStyle name="_2012 TJS restructure study 2" xfId="1542"/>
    <cellStyle name="_3. NTE 2" xfId="1543"/>
    <cellStyle name="_B009_JTP+CJ12_TMT 報告 (2)_ABX ,歐線 201112 2" xfId="1544"/>
    <cellStyle name="20% - Accent3 6 2" xfId="1545"/>
    <cellStyle name="_2012 TJS restructure study 3" xfId="1546"/>
    <cellStyle name="_Sheet1_1 2" xfId="1547"/>
    <cellStyle name="_Bunker Cons Budget EURCO 2 3" xfId="1548"/>
    <cellStyle name="_2012 WSA 營運分析" xfId="1549"/>
    <cellStyle name="60% - Accent1 2 4 2" xfId="1550"/>
    <cellStyle name="一般 3 2" xfId="1551"/>
    <cellStyle name="常规 3 11" xfId="1552"/>
    <cellStyle name="_Christine 201006_2011 十一併班提案_TPS+HPH 整併研究 - 20121012" xfId="1553"/>
    <cellStyle name="_2012 WSA 營運分析 2" xfId="1554"/>
    <cellStyle name="常规 6 13 8" xfId="1555"/>
    <cellStyle name="常规 2 4 7 10" xfId="1556"/>
    <cellStyle name="_B009_JTP+CJ12_ABX ,歐線 201112_B50306CVI" xfId="1557"/>
    <cellStyle name="常规 7 11 5" xfId="1558"/>
    <cellStyle name="常规 6 8" xfId="1559"/>
    <cellStyle name="常规 6 16 2 3" xfId="1560"/>
    <cellStyle name="_B009_JTP+CJ12_華中版估貨 (4)" xfId="1561"/>
    <cellStyle name="좋음 4 3" xfId="1562"/>
    <cellStyle name="見出し 1 3 2" xfId="1563"/>
    <cellStyle name="_YML-AES-MCS-Mar09_Slot Cost Calculations - Nov09 2 2" xfId="1564"/>
    <cellStyle name="40% - 强调文字颜色 6 2 3 4" xfId="1565"/>
    <cellStyle name="60% - アクセント 6 5" xfId="1566"/>
    <cellStyle name="40% - Accent4_012-(KMX) BTL Schedules for KHH_Cebu" xfId="1567"/>
    <cellStyle name="_2012 WSA 營運分析 3" xfId="1568"/>
    <cellStyle name="_AES2AES3 winter CPS plan package ver 12042008 (3)" xfId="1569"/>
    <cellStyle name="常规 18 2 5 2" xfId="1570"/>
    <cellStyle name="Linked Cells" xfId="1571"/>
    <cellStyle name="_2012_1st_Qtr_SKD_Review 3" xfId="1572"/>
    <cellStyle name="강조색4 5 3" xfId="1573"/>
    <cellStyle name="_TPI_2012 日本新年併班 - JST 3" xfId="1574"/>
    <cellStyle name="_2012_1st_Qtr_SKD_Review_B50306CVI" xfId="1575"/>
    <cellStyle name="常规 2 3 2 9" xfId="1576"/>
    <cellStyle name="Normal_#10-Headcount" xfId="1577"/>
    <cellStyle name="常规 7 20 3" xfId="1578"/>
    <cellStyle name="常规 7 15 3" xfId="1579"/>
    <cellStyle name="20% - 强调文字颜色 5 2 2 2" xfId="1580"/>
    <cellStyle name="常规 4 8 4" xfId="1581"/>
    <cellStyle name="Good 2 2 2 3 2" xfId="1582"/>
    <cellStyle name="_ESA每航次效益_2012 日本新年併班 - JTS 3" xfId="1583"/>
    <cellStyle name="_2012_1st_Qtr_SKD_Review_B50306CVI 3" xfId="1584"/>
    <cellStyle name="超链接 7" xfId="1585"/>
    <cellStyle name="常规 7 15 3 3" xfId="1586"/>
    <cellStyle name="20% - 强调文字颜色 5 2 2 2 3" xfId="1587"/>
    <cellStyle name="_Grace 201006_2012 CNY Blank Sailing BC update   (2)_CVT投入2500船型 study 20120704 (2)" xfId="1588"/>
    <cellStyle name="_Grace 201011_2012 CNY Blank Sailing BC update   (2)_CVT投入2500船型 study 20120704 (2)" xfId="1589"/>
    <cellStyle name="常规 6 17 6 3" xfId="1590"/>
    <cellStyle name="20% - Accent5 2 2 4" xfId="1591"/>
    <cellStyle name="_201302_JSH+JTC" xfId="1592"/>
    <cellStyle name="常规 5 8 6" xfId="1593"/>
    <cellStyle name="60% - 輔色1" xfId="1594"/>
    <cellStyle name="20% - Accent1 2 7" xfId="1595"/>
    <cellStyle name="강조색6" xfId="1596"/>
    <cellStyle name="_AES2AES3 winter CPS plan package ver 12042008 (3) 2" xfId="1597"/>
    <cellStyle name="Linked Cells 2" xfId="1598"/>
    <cellStyle name="40% - Accent1 2 3 2" xfId="1599"/>
    <cellStyle name="_StartUp_航發會100810A 3" xfId="1600"/>
    <cellStyle name="_AUS_大新華 3" xfId="1601"/>
    <cellStyle name="_201201_FOC+FTS" xfId="1602"/>
    <cellStyle name="_EURCOAMXシステムコスト　July28.2009" xfId="1603"/>
    <cellStyle name="_AES2AES3 winter CPS plan package ver 12042008 (3) 2 3" xfId="1604"/>
    <cellStyle name="Linked Cells 2 3" xfId="1605"/>
    <cellStyle name="輔色5 2 2" xfId="1606"/>
    <cellStyle name="20% - Accent1 4" xfId="1607"/>
    <cellStyle name="_SHA" xfId="1608"/>
    <cellStyle name="_CN1-2_2011 十一併班 - WSA ESA" xfId="1609"/>
    <cellStyle name="_Grace 201012_ABX -併班貨量預估 format 3" xfId="1610"/>
    <cellStyle name="_201201_FOC+FTS 3" xfId="1611"/>
    <cellStyle name="_EURCOAMXシステムコスト　July28.2009 3" xfId="1612"/>
    <cellStyle name="_JSH Blank voy (企劃版)" xfId="1613"/>
    <cellStyle name="アクセント 6 2" xfId="1614"/>
    <cellStyle name="¿­¾îº» ÇÏÀÌÆÛ¸µÅ© 4" xfId="1615"/>
    <cellStyle name="_201201_SEA+PSX" xfId="1616"/>
    <cellStyle name="¿­¾îº» ÇÏÀÌÆÛ¸µÅ© 4 2" xfId="1617"/>
    <cellStyle name="_CN1-2_2012 CNY Blank Sailing BC update   (2)_TPS+HPH 整併研究 - 20121012 3" xfId="1618"/>
    <cellStyle name="_201201_SEA+PSX 2" xfId="1619"/>
    <cellStyle name="20% - アクセント 2 2 3" xfId="1620"/>
    <cellStyle name="40% - 강조색2 2 2" xfId="1621"/>
    <cellStyle name="_B009_JTP+CJ12_華中版估貨 (4)_TMT 報告 (2)_Teresa 201110 2" xfId="1622"/>
    <cellStyle name="¿­¾îº» ÇÏÀÌÆÛ¸µÅ© 4 3" xfId="1623"/>
    <cellStyle name="_201201_SEA+PSX 3" xfId="1624"/>
    <cellStyle name="60% - Accent2 4 4 2" xfId="1625"/>
    <cellStyle name="常规 7 27 3" xfId="1626"/>
    <cellStyle name="20% - アクセント 4 2 2" xfId="1627"/>
    <cellStyle name="Bad 2 4 2" xfId="1628"/>
    <cellStyle name="_APL_AMP BUDGET 2007 2" xfId="1629"/>
    <cellStyle name="_201201_XMN" xfId="1630"/>
    <cellStyle name="_Doris_201102_2011 十一併班 - CIX 3" xfId="1631"/>
    <cellStyle name="Calculation 4 2 2" xfId="1632"/>
    <cellStyle name="_201203 以後CVT-營運分析" xfId="1633"/>
    <cellStyle name="40% - 강조색2 2 4 2" xfId="1634"/>
    <cellStyle name="_HBS 營運分析 2" xfId="1635"/>
    <cellStyle name="_B009_JTP+CJ12_貨量總表_Teresa 201110 3" xfId="1636"/>
    <cellStyle name="_201203以後 KVS" xfId="1637"/>
    <cellStyle name="常规 18 5 5 3" xfId="1638"/>
    <cellStyle name="40% - Accent4 6" xfId="1639"/>
    <cellStyle name="_201203以後 KVS 2" xfId="1640"/>
    <cellStyle name="60% - 强调文字颜色 1 2 3 3" xfId="1641"/>
    <cellStyle name="Normal - Style1 6" xfId="1642"/>
    <cellStyle name="40% - Accent4 7" xfId="1643"/>
    <cellStyle name="_201203以後 KVS 3" xfId="1644"/>
    <cellStyle name="Normal - Style1 7" xfId="1645"/>
    <cellStyle name="_201208_JSH+JTC" xfId="1646"/>
    <cellStyle name="_JTP-月營運分析_貨量總表_PHM - LMD all_PHM - LMD all_ABX ,歐線 201112 2" xfId="1647"/>
    <cellStyle name="_201208_JSH+JTC 3" xfId="1648"/>
    <cellStyle name="Heading 4 3 2 2" xfId="1649"/>
    <cellStyle name="Mon?aire [0]_AR1194" xfId="1650"/>
    <cellStyle name="_PHX+IF2 201007報告 3" xfId="1651"/>
    <cellStyle name="_IFX LNY by Gimmy" xfId="1652"/>
    <cellStyle name="20% - Accent6 4 3 2" xfId="1653"/>
    <cellStyle name="常规 21 8 2" xfId="1654"/>
    <cellStyle name="常规 16 8 2" xfId="1655"/>
    <cellStyle name="_201208_PNH+PNS" xfId="1656"/>
    <cellStyle name="_NS1KSSJTSWH50X" xfId="1657"/>
    <cellStyle name="常规 21 8 2 2" xfId="1658"/>
    <cellStyle name="Calculation 5 3" xfId="1659"/>
    <cellStyle name="_201208_PNH+PNS 2" xfId="1660"/>
    <cellStyle name="常规 18 5 2 2 2" xfId="1661"/>
    <cellStyle name="40% - Accent1 5 2" xfId="1662"/>
    <cellStyle name="20% - Accent2 3 3 2" xfId="1663"/>
    <cellStyle name="_201208_PNH+PNS 3" xfId="1664"/>
    <cellStyle name="20% - 强调文字颜色 6 2 2 3" xfId="1665"/>
    <cellStyle name="Note 3 5" xfId="1666"/>
    <cellStyle name="常规 5 2 10 2" xfId="1667"/>
    <cellStyle name="_201208_PNH+PNS_B50306CVI" xfId="1668"/>
    <cellStyle name="_ESA每航次效益_2011 十一併班 - CMS" xfId="1669"/>
    <cellStyle name="20% - 强调文字颜色 6 2 2 3 2" xfId="1670"/>
    <cellStyle name="_201208_PNH+PNS_B50306CVI 2" xfId="1671"/>
    <cellStyle name="60% - Accent4 2 4" xfId="1672"/>
    <cellStyle name="_SHA-2009後_2012 日本新年併班 - JSH" xfId="1673"/>
    <cellStyle name="_B009_JTP+CJ12_PHM - LMD all_ABX ,歐線 201112_B50306CVI 3" xfId="1674"/>
    <cellStyle name="_ESA每航次效益_2011 十一併班 - CMS 2" xfId="1675"/>
    <cellStyle name="40% - Accent4 2 3 2 2" xfId="1676"/>
    <cellStyle name="20% - 强调文字颜色 6 2 2 3 3" xfId="1677"/>
    <cellStyle name="60% - Accent1 2" xfId="1678"/>
    <cellStyle name="_201208_PNH+PNS_B50306CVI 3" xfId="1679"/>
    <cellStyle name="60% - Accent4 2 5" xfId="1680"/>
    <cellStyle name="_ESA每航次效益_2011 十一併班 - CMS 3" xfId="1681"/>
    <cellStyle name="_Grace_201007_ABX -併班貨量預估 format 2" xfId="1682"/>
    <cellStyle name="输入 2 3 3" xfId="1683"/>
    <cellStyle name="_ESA每航次效益_2012 CNY Blank Sailing BC update   (2)" xfId="1684"/>
    <cellStyle name="_Slot cost 3 3" xfId="1685"/>
    <cellStyle name="_CCI_2011_2012 CNY Blank Sailing BC update   (2)_CVT投入2500船型 study 20120704 (2) 2" xfId="1686"/>
    <cellStyle name="常规 3 16 4 2" xfId="1687"/>
    <cellStyle name="_HK &amp; PRD 效益分析201012_Annie_201302 3" xfId="1688"/>
    <cellStyle name="_StartUp_PA2 1xWH50 無NGB加SKU-20130123_B50306CVI 2" xfId="1689"/>
    <cellStyle name="常规 2 3 5 6" xfId="1690"/>
    <cellStyle name="_ABX ,FBS ,FES 201107 2" xfId="1691"/>
    <cellStyle name="_JTP-月營運分析_華中版估貨 (4)_PHM - LMD all_ABX ,歐線 201112_B50306CVI 3" xfId="1692"/>
    <cellStyle name="20% - Accent1 4 5" xfId="1693"/>
    <cellStyle name="_JTP-月營運分析_貨量總表_TMT 報告 (2)_Teresa 201110_B50306CVI" xfId="1694"/>
    <cellStyle name="_B009_JTP+CJ12_華中版估貨 (4)_PHM - LMD all_Teresa 201110 3" xfId="1695"/>
    <cellStyle name="常规 9 2 7 4 2" xfId="1696"/>
    <cellStyle name="_20120817, MOL 新報價 JPN handling, OSA van pool,   1 GC 2 LOLO, 無 Kobe, 買 900 T, 800 T,  LF 0.95 版 - MOL - CHS 3 Service j.v. study 3" xfId="1697"/>
    <cellStyle name="40% - Accent5 2 4 3" xfId="1698"/>
    <cellStyle name="_B009_JTP+CJ12_貨量總表_PHM - LMD all_Teresa 201110 2" xfId="1699"/>
    <cellStyle name="Lien hypertexte" xfId="1700"/>
    <cellStyle name="_201209_PNH+PNS" xfId="1701"/>
    <cellStyle name="20% - Accent1 3 3 3" xfId="1702"/>
    <cellStyle name="_201209_PNH+PNS 2" xfId="1703"/>
    <cellStyle name="常规 18 4 2 2 3" xfId="1704"/>
    <cellStyle name="_B009_JTP+CJ12_PHM - LMD all 3" xfId="1705"/>
    <cellStyle name="_Christine 201006_2013 潑水節併班-NTE" xfId="1706"/>
    <cellStyle name="_201209_PNH+PNS 3" xfId="1707"/>
    <cellStyle name="40% - 강조색1" xfId="1708"/>
    <cellStyle name="Normal 2 13 2" xfId="1709"/>
    <cellStyle name="_Grace-21208 2" xfId="1710"/>
    <cellStyle name="_201301_PNH+PNS 3" xfId="1711"/>
    <cellStyle name="常规 2 2 8 2 4" xfId="1712"/>
    <cellStyle name="_B009_JTP+CJ12_PHM - LMD all_PHM - LMD all_TMT 報告 (2)_Teresa 201110" xfId="1713"/>
    <cellStyle name="_JTP-月營運分析_PNH-月營運分析 2" xfId="1714"/>
    <cellStyle name="20% - Accent5 2 2 4 2" xfId="1715"/>
    <cellStyle name="_201302_JSH+JTC 2" xfId="1716"/>
    <cellStyle name="常规 5 8 6 2" xfId="1717"/>
    <cellStyle name="60% - 輔色1 2" xfId="1718"/>
    <cellStyle name="_APL_AME BUDGET 2007 3" xfId="1719"/>
    <cellStyle name="_201302_JSH+JTC 3" xfId="1720"/>
    <cellStyle name="常规 5 8 6 3" xfId="1721"/>
    <cellStyle name="60% - 輔色1 3" xfId="1722"/>
    <cellStyle name="_B009_JTP+CJ12_PHM - LMD all_PHM - LMD all_Teresa 201110 2" xfId="1723"/>
    <cellStyle name="常规 2 3 8 9 2" xfId="1724"/>
    <cellStyle name="_201302_JSH+JTC_B50306CVI" xfId="1725"/>
    <cellStyle name="_JSH-20130416 2" xfId="1726"/>
    <cellStyle name="20% - Accent4 2 3 3 3" xfId="1727"/>
    <cellStyle name="_Doris_201102_2011 十一併班 - CMS 2" xfId="1728"/>
    <cellStyle name="常规 21 3 2 3 2" xfId="1729"/>
    <cellStyle name="_201302_PNH+PNS_B50306CVI" xfId="1730"/>
    <cellStyle name="60% - 강조색4 5 2" xfId="1731"/>
    <cellStyle name="常规 2 37 5" xfId="1732"/>
    <cellStyle name="_StartUp_2012_1st_Qtr_SKD_Review" xfId="1733"/>
    <cellStyle name="_B009_JTP+CJ12_華中版估貨 (4)_PHM - LMD all_PHM - LMD all_TMT 報告 (2)_ABX ,歐線 201112_B50306CVI 3" xfId="1734"/>
    <cellStyle name="_201302_PNH+PNS_B50306CVI 2" xfId="1735"/>
    <cellStyle name="常规 6 2 6 2" xfId="1736"/>
    <cellStyle name="_201302_PNH+PNS_B50306CVI 3" xfId="1737"/>
    <cellStyle name="_3. NTE" xfId="1738"/>
    <cellStyle name="常规 2 4 2 4 3" xfId="1739"/>
    <cellStyle name="Accent4 2 2 5" xfId="1740"/>
    <cellStyle name="_B009_JTP+CJ12_TMT 報告 (2)_ABX ,歐線 201112" xfId="1741"/>
    <cellStyle name="Output 2 2 2 4" xfId="1742"/>
    <cellStyle name="常规 2 4 2 2 9 2" xfId="1743"/>
    <cellStyle name="_B009_JTP+CJ12_貨量總表_PHM - LMD all_TMT 報告 (2) 3" xfId="1744"/>
    <cellStyle name="60% - 强调文字颜色 5 2 3 2" xfId="1745"/>
    <cellStyle name="差_NSC 1119" xfId="1746"/>
    <cellStyle name="_4. JTH 2" xfId="1747"/>
    <cellStyle name="_4. JTH 3" xfId="1748"/>
    <cellStyle name="常规 18 5 6 2" xfId="1749"/>
    <cellStyle name="40% - Accent5 5" xfId="1750"/>
    <cellStyle name="60% - 强调文字颜色 1 2 4 2" xfId="1751"/>
    <cellStyle name="样式 1 3" xfId="1752"/>
    <cellStyle name="_B009_JTP+CJ12_PHM - LMD all_B50306CVI" xfId="1753"/>
    <cellStyle name="_B009_JTP+CJ12_華中版估貨 (4)_PHM - LMD all_PHM - LMD all_TMT 報告 (2)_Teresa 201110_B50306CVI 3" xfId="1754"/>
    <cellStyle name="常规 3 12 9 3" xfId="1755"/>
    <cellStyle name="_5. JTP 2" xfId="1756"/>
    <cellStyle name="常规 2 21 3 2" xfId="1757"/>
    <cellStyle name="20% - 强调文字颜色 4 2 3 2 2" xfId="1758"/>
    <cellStyle name="_JTP-月營運分析_B50306CVI 3" xfId="1759"/>
    <cellStyle name="_Kelly_201204 2" xfId="1760"/>
    <cellStyle name="常规 2 4 8 4" xfId="1761"/>
    <cellStyle name="20% - Accent3 3 4 2" xfId="1762"/>
    <cellStyle name="40% - Accent4 8" xfId="1763"/>
    <cellStyle name="_B009_JTP+CJ12_華中版估貨 (4)_TMT 報告 (2)" xfId="1764"/>
    <cellStyle name="_CIK-1" xfId="1765"/>
    <cellStyle name="_ABX - C7 Slot Cost" xfId="1766"/>
    <cellStyle name="40% - 强调文字颜色 4 2 3 2 2" xfId="1767"/>
    <cellStyle name="요약 2 5" xfId="1768"/>
    <cellStyle name="强调文字颜色 1 2" xfId="1769"/>
    <cellStyle name="常规 2 2 2 4 2" xfId="1770"/>
    <cellStyle name="Accent2 2 2 4" xfId="1771"/>
    <cellStyle name="_B009_JTP+CJ12_華中版估貨 (4)_TMT 報告 (2) 2" xfId="1772"/>
    <cellStyle name="Normal 5 3 2 3" xfId="1773"/>
    <cellStyle name="_LMD PA2 study (2) 3" xfId="1774"/>
    <cellStyle name="_ABX - C7 Slot Cost 2" xfId="1775"/>
    <cellStyle name="强调文字颜色 1 2 2" xfId="1776"/>
    <cellStyle name="Accent2 2 2 4 2" xfId="1777"/>
    <cellStyle name="_CIK-1 2" xfId="1778"/>
    <cellStyle name="_ABX - C7 Slot Cost 2 2" xfId="1779"/>
    <cellStyle name="常规 3 31 2" xfId="1780"/>
    <cellStyle name="常规 3 26 2" xfId="1781"/>
    <cellStyle name="_ABX - C7 Slot Cost 2 3" xfId="1782"/>
    <cellStyle name="强调文字颜色 1 2 2 3" xfId="1783"/>
    <cellStyle name="Heading 1 2 2 2 2" xfId="1784"/>
    <cellStyle name="_麥寮二線研究HK 版 3" xfId="1785"/>
    <cellStyle name="_ESA每航次效益_2012 CNY Blank Sailing BC update   (2)_HKG線改版 + MAL2線 研究 - 20121019" xfId="1786"/>
    <cellStyle name="_ABX - C7 Slot Cost 4" xfId="1787"/>
    <cellStyle name="20% - Accent4 3 3" xfId="1788"/>
    <cellStyle name="_CCI_2011_2012 CNY Blank Sailing BC update   (2) 3" xfId="1789"/>
    <cellStyle name="常规 3 3 7 3" xfId="1790"/>
    <cellStyle name="_JTP-月營運分析_PHM - LMD all_PHM - LMD all_ABX ,歐線 201112_B50306CVI" xfId="1791"/>
    <cellStyle name="_CCI_2011_2011 十一併班 - TMT 3" xfId="1792"/>
    <cellStyle name="20% - Accent4 3 4" xfId="1793"/>
    <cellStyle name="_B009_JTP+CJ12_華中版估貨 (4)_PHM - LMD all_PHM - LMD all_TMT 報告 (2)_B50306CVI 2" xfId="1794"/>
    <cellStyle name="常规 3 3 7 4" xfId="1795"/>
    <cellStyle name="20% - Accent4 2 3 2" xfId="1796"/>
    <cellStyle name="_ABX - C7 Slot Cost 5" xfId="1797"/>
    <cellStyle name="常规 5 3 4 2" xfId="1798"/>
    <cellStyle name="_CCI_2011_2012 CNY Blank Sailing BC update   (2)_CVT投入2500船型 study 20120704 (2)" xfId="1799"/>
    <cellStyle name="强调文字颜色 5 2 6" xfId="1800"/>
    <cellStyle name="_JTH_Kelly_201303_Mindanao study 2" xfId="1801"/>
    <cellStyle name="_StartUp_PA2 1xWH50 無NGB加SKU-20130123_B50306CVI" xfId="1802"/>
    <cellStyle name="_ABX ,FBS ,FES 201107" xfId="1803"/>
    <cellStyle name="_B009_JTP+CJ12_華中版估貨 (4)_PHM - LMD all_PHM - LMD all_ABX ,歐線 201112_B50306CVI 2" xfId="1804"/>
    <cellStyle name="Warning Text 4 2 3 2" xfId="1805"/>
    <cellStyle name="20% - Accent2 2 3 2 2" xfId="1806"/>
    <cellStyle name="_CCI_2011_2012 CNY Blank Sailing BC update   (2)_CVT投入2500船型 study 20120704 (2) 3" xfId="1807"/>
    <cellStyle name="_StartUp_PA2 1xWH50 無NGB加SKU-20130123_B50306CVI 3" xfId="1808"/>
    <cellStyle name="常规 7 9 7 2" xfId="1809"/>
    <cellStyle name="常规 2 3 5 7" xfId="1810"/>
    <cellStyle name="_B009_JTP+CJ12_貨量總表_TMT 報告 (2)_Teresa 201110 2" xfId="1811"/>
    <cellStyle name="_ABX ,FBS ,FES 201107 3" xfId="1812"/>
    <cellStyle name="Calculation 2" xfId="1813"/>
    <cellStyle name="_StartUp_PA2 NOW_B50306CVI" xfId="1814"/>
    <cellStyle name="常规 8 23" xfId="1815"/>
    <cellStyle name="常规 8 18" xfId="1816"/>
    <cellStyle name="常规 7 4 7 3" xfId="1817"/>
    <cellStyle name="_B009_JTP+CJ12_貨量總表_PHM - LMD all_TMT 報告 (2)_ABX ,歐線 201112_B50306CVI 3" xfId="1818"/>
    <cellStyle name="常规 5 10 5 2" xfId="1819"/>
    <cellStyle name="20% - 輔色4 3" xfId="1820"/>
    <cellStyle name="_ABX SVC 貨量預估" xfId="1821"/>
    <cellStyle name="40% - 强调文字颜色 3 3" xfId="1822"/>
    <cellStyle name="Normal 3 5 4" xfId="1823"/>
    <cellStyle name="Normal 6 2 2 2" xfId="1824"/>
    <cellStyle name="常规 2 3 3 5" xfId="1825"/>
    <cellStyle name="_EURCO AMX KY scheme April 2009 2" xfId="1826"/>
    <cellStyle name="20% - 輔色4 3 2" xfId="1827"/>
    <cellStyle name="_ABX SVC 貨量預估 2" xfId="1828"/>
    <cellStyle name="40% - Accent6 4 2 2" xfId="1829"/>
    <cellStyle name="_ABX SVC 貨量預估_Annie_201302" xfId="1830"/>
    <cellStyle name="常规 2 2 4 4 7 3" xfId="1831"/>
    <cellStyle name="Bad 5 2" xfId="1832"/>
    <cellStyle name="常规_Sheet1_1 3" xfId="1833"/>
    <cellStyle name="40% - Accent6 4 2 2 2" xfId="1834"/>
    <cellStyle name="_ABX SVC 貨量預估_Annie_201302 2" xfId="1835"/>
    <cellStyle name="常规_Sheet1_1 4" xfId="1836"/>
    <cellStyle name="_ABX SVC 貨量預估_Annie_201302 3" xfId="1837"/>
    <cellStyle name="_ABX -併班貨量預估 format" xfId="1838"/>
    <cellStyle name="Accent2 3 2" xfId="1839"/>
    <cellStyle name="常规 5 14 2 2 3" xfId="1840"/>
    <cellStyle name="_JTP-月營運分析_貨量總表_PHM - LMD all_PHM - LMD all_TMT 報告 (2)_Teresa 201110" xfId="1841"/>
    <cellStyle name="Hyperlink 4 3" xfId="1842"/>
    <cellStyle name="20% - Accent1 2 8" xfId="1843"/>
    <cellStyle name="_AES2AES3 winter CPS plan package ver 12042008 (3) 3" xfId="1844"/>
    <cellStyle name="常规 6 11 10" xfId="1845"/>
    <cellStyle name="常规 2 2 4 7 2" xfId="1846"/>
    <cellStyle name="Linked Cells 3" xfId="1847"/>
    <cellStyle name="Normal 11 2 2 2" xfId="1848"/>
    <cellStyle name="_AES2AES3 winter CPS plan package ver 12042008 (3) 3 2" xfId="1849"/>
    <cellStyle name="Linked Cells 3 2" xfId="1850"/>
    <cellStyle name="_AES2AES3 winter CPS plan package ver 12042008 (3) 3 3" xfId="1851"/>
    <cellStyle name="Linked Cells 3 3" xfId="1852"/>
    <cellStyle name="常规 2 6 2 3" xfId="1853"/>
    <cellStyle name="_B009_JTP+CJ12_貨量總表_PHM - LMD all_PHM - LMD all_ABX ,歐線 201112 3" xfId="1854"/>
    <cellStyle name="標題 3 2 3" xfId="1855"/>
    <cellStyle name="_AMP BUDGET 2007" xfId="1856"/>
    <cellStyle name="_JTP-月營運分析_華中版估貨 (4)_TMT 報告 (2)_B50306CVI" xfId="1857"/>
    <cellStyle name="貨幣[0]_laroux" xfId="1858"/>
    <cellStyle name="_Kelly_201207 2" xfId="1859"/>
    <cellStyle name="40% - アクセント 1 3" xfId="1860"/>
    <cellStyle name="강조색4 2 5" xfId="1861"/>
    <cellStyle name="常规 6 10 2 3" xfId="1862"/>
    <cellStyle name="常规 3 18 2 2" xfId="1863"/>
    <cellStyle name="_JTP-月營運分析_JSH_月營運分析_JSH_月營運分析" xfId="1864"/>
    <cellStyle name="常规 18 4 7" xfId="1865"/>
    <cellStyle name="_AMP BUDGET 2007 3" xfId="1866"/>
    <cellStyle name="_JTP-月營運分析_華中版估貨 (4)_TMT 報告 (2)_B50306CVI 3" xfId="1867"/>
    <cellStyle name="常规 2 4 6 8 3" xfId="1868"/>
    <cellStyle name="_Annie_201211 3" xfId="1869"/>
    <cellStyle name="常规 3 13 6 2" xfId="1870"/>
    <cellStyle name="_Grace-201010_Annie_201302" xfId="1871"/>
    <cellStyle name="60% - 强调文字颜色 5 2 4 3" xfId="1872"/>
    <cellStyle name="好_Bunker Cons Budget EURCO" xfId="1873"/>
    <cellStyle name="常规 2 4 6 9 2" xfId="1874"/>
    <cellStyle name="_Annie_201212 2" xfId="1875"/>
    <cellStyle name="_IFX 營運分析_2012 日本新年併班 - JTS" xfId="1876"/>
    <cellStyle name="_APL_AME BUDGET 2007" xfId="1877"/>
    <cellStyle name="_ECSYSTEM 2" xfId="1878"/>
    <cellStyle name="_APL_AME BUDGET 2007 2" xfId="1879"/>
    <cellStyle name="_B009_JTP+CJ12_華中版估貨 (4)_PHM - LMD all_PHM - LMD all_B50306CVI 3" xfId="1880"/>
    <cellStyle name="Bad 2 4" xfId="1881"/>
    <cellStyle name="20% - アクセント 4 2" xfId="1882"/>
    <cellStyle name="タイトル 4 3" xfId="1883"/>
    <cellStyle name="常规 2 2 8 6 3" xfId="1884"/>
    <cellStyle name="_APL_AMP BUDGET 2007" xfId="1885"/>
    <cellStyle name="20% - アクセント 4 2 3" xfId="1886"/>
    <cellStyle name="40% - 강조색4 2 2" xfId="1887"/>
    <cellStyle name="_APL_AMP BUDGET 2007 3" xfId="1888"/>
    <cellStyle name="_B009_JTP+CJ12_TMT 報告 (2)_ABX ,歐線 201112_B50306CVI 2" xfId="1889"/>
    <cellStyle name="_IFX 營運分析_2011 十一併班 - CMS 2" xfId="1890"/>
    <cellStyle name="20% - Accent1 2 5" xfId="1891"/>
    <cellStyle name="강조색4" xfId="1892"/>
    <cellStyle name="常规 9 2 7 2 2" xfId="1893"/>
    <cellStyle name="_CIX B版  IFX Cancel " xfId="1894"/>
    <cellStyle name="_JTP-月營運分析_PHM - LMD all_B50306CVI" xfId="1895"/>
    <cellStyle name="_ASE 2" xfId="1896"/>
    <cellStyle name="常规 2 3 3 6" xfId="1897"/>
    <cellStyle name="_EURCO AMX KY scheme April 2009 3" xfId="1898"/>
    <cellStyle name="_StartUp_航發會100810A 2" xfId="1899"/>
    <cellStyle name="60% - 强调文字颜色 6 2 3 3" xfId="1900"/>
    <cellStyle name="_AUS_大新華 2" xfId="1901"/>
    <cellStyle name="_B009_JTP+CJ12_TMT 報告 (2)_ABX ,歐線 201112_B50306CVI 3" xfId="1902"/>
    <cellStyle name="_IFX 營運分析_2011 十一併班 - CMS 3" xfId="1903"/>
    <cellStyle name="20% - Accent1 2 6" xfId="1904"/>
    <cellStyle name="강조색5" xfId="1905"/>
    <cellStyle name="常规 6 18 4" xfId="1906"/>
    <cellStyle name="常规 6 11 9 2" xfId="1907"/>
    <cellStyle name="_CIX 2011_2011 十一併班 - TMT" xfId="1908"/>
    <cellStyle name="_ASE 3" xfId="1909"/>
    <cellStyle name="설명 텍스트 2" xfId="1910"/>
    <cellStyle name="好_麥寮二線研究HK 版 2" xfId="1911"/>
    <cellStyle name="_CIX 2011_2012 日本新年併班 - JTS" xfId="1912"/>
    <cellStyle name="경고문 2 2 3" xfId="1913"/>
    <cellStyle name="常规 5 6 5" xfId="1914"/>
    <cellStyle name="_併班貨量預估 format (2)" xfId="1915"/>
    <cellStyle name="Header2 3 2" xfId="1916"/>
    <cellStyle name="_AU Dem Det" xfId="1917"/>
    <cellStyle name="연결된 셀 3" xfId="1918"/>
    <cellStyle name="20% - 강조색6 5 2" xfId="1919"/>
    <cellStyle name="강조색2 2 3 2" xfId="1920"/>
    <cellStyle name="Normal 2 8" xfId="1921"/>
    <cellStyle name="설명 텍스트 2 3" xfId="1922"/>
    <cellStyle name="常规 3 10 7" xfId="1923"/>
    <cellStyle name="_CIX 2011_2012 日本新年併班 - JTS 3" xfId="1924"/>
    <cellStyle name="강조색5 4" xfId="1925"/>
    <cellStyle name="경고문 2 2 3 3" xfId="1926"/>
    <cellStyle name="常规 5 6 5 3" xfId="1927"/>
    <cellStyle name="20% - 강조색6 2 3 2" xfId="1928"/>
    <cellStyle name="_併班貨量預估 format (2) 3" xfId="1929"/>
    <cellStyle name="40% - 輔色3" xfId="1930"/>
    <cellStyle name="_AU Dem Det 3" xfId="1931"/>
    <cellStyle name="Heading 2 2 2 5" xfId="1932"/>
    <cellStyle name="강조색2 5 2" xfId="1933"/>
    <cellStyle name="常规 9 2 13 3 3" xfId="1934"/>
    <cellStyle name="_StartUp_航發會100810A" xfId="1935"/>
    <cellStyle name="_AUS_大新華" xfId="1936"/>
    <cellStyle name="_B009_JTP+CJ12" xfId="1937"/>
    <cellStyle name="_JTP-月營運分析_PHM - LMD all_TMT 報告 (2)_Teresa 201110 3" xfId="1938"/>
    <cellStyle name="_CIX100805C" xfId="1939"/>
    <cellStyle name="常规 3 4 10" xfId="1940"/>
    <cellStyle name="_B009_JTP+CJ12 2" xfId="1941"/>
    <cellStyle name="常规 3 4 11" xfId="1942"/>
    <cellStyle name="_B009_JTP+CJ12 3" xfId="1943"/>
    <cellStyle name="60% - Accent5 4 4 2" xfId="1944"/>
    <cellStyle name="常规 6 13 8 2" xfId="1945"/>
    <cellStyle name="_B009_JTP+CJ12_ABX ,歐線 201112_B50306CVI 2" xfId="1946"/>
    <cellStyle name="_StartUp_NTE NOW_B50306CVI 3" xfId="1947"/>
    <cellStyle name="常规 7 11 5 2" xfId="1948"/>
    <cellStyle name="常规 6 8 2" xfId="1949"/>
    <cellStyle name="_B009_JTP+CJ12_華中版估貨 (4) 2" xfId="1950"/>
    <cellStyle name="_FAS 3" xfId="1951"/>
    <cellStyle name="常规 6 13 8 3" xfId="1952"/>
    <cellStyle name="_B009_JTP+CJ12_ABX ,歐線 201112_B50306CVI 3" xfId="1953"/>
    <cellStyle name="_B009_JTP+CJ12_PHM - LMD all_ABX ,歐線 201112_B50306CVI" xfId="1954"/>
    <cellStyle name="常规 7 11 5 3" xfId="1955"/>
    <cellStyle name="常规 6 8 3" xfId="1956"/>
    <cellStyle name="_B009_JTP+CJ12_華中版估貨 (4) 3" xfId="1957"/>
    <cellStyle name="_JTP-月營運分析_PHM - LMD all" xfId="1958"/>
    <cellStyle name="常规 5 10 6 2" xfId="1959"/>
    <cellStyle name="20% - 輔色5 3" xfId="1960"/>
    <cellStyle name="_PHX+IF2 201007報告_2011 十一併班提案_CVT投入2500船型 study 20120704 (2) 3" xfId="1961"/>
    <cellStyle name="40% - 强调文字颜色 4 3" xfId="1962"/>
    <cellStyle name="Normal 3 6 4" xfId="1963"/>
    <cellStyle name="_PSW_2_3_6_20091008 (3) 2" xfId="1964"/>
    <cellStyle name="Normal 6 2 3 2" xfId="1965"/>
    <cellStyle name="강조색6 2 4" xfId="1966"/>
    <cellStyle name="_B009_JTP+CJ12_貨量總表_PHM - LMD all_PHM - LMD all_TMT 報告 (2)_ABX ,歐線 201112 2" xfId="1967"/>
    <cellStyle name="_B009_JTP+CJ12_B50306CVI 3" xfId="1968"/>
    <cellStyle name="20% - Accent1 3 3 2" xfId="1969"/>
    <cellStyle name="常规 18 4 2 2 2" xfId="1970"/>
    <cellStyle name="_B009_JTP+CJ12_PHM - LMD all 2" xfId="1971"/>
    <cellStyle name="_PHX+IF2 201007報告_2011 十一併班 - TMT 3" xfId="1972"/>
    <cellStyle name="_B009_JTP+CJ12_PHM - LMD all_ABX ,歐線 201112" xfId="1973"/>
    <cellStyle name="差_FMX" xfId="1974"/>
    <cellStyle name="20% - アクセント 6 4 3" xfId="1975"/>
    <cellStyle name="40% - 강조색6 4 2" xfId="1976"/>
    <cellStyle name="常规 2 3 2 2 3" xfId="1977"/>
    <cellStyle name="_JSH_月營運分析_JSH_月營運分析 2" xfId="1978"/>
    <cellStyle name="常规 2 37 2 2" xfId="1979"/>
    <cellStyle name="Note 3 2 3 2" xfId="1980"/>
    <cellStyle name="_B009_JTP+CJ12_PHM - LMD all_ABX ,歐線 201112 3" xfId="1981"/>
    <cellStyle name="标题 1 2 3 2" xfId="1982"/>
    <cellStyle name="好_LMD PA2 study (2) 3" xfId="1983"/>
    <cellStyle name="超連結 6 2 3" xfId="1984"/>
    <cellStyle name="_B009_JTP+CJ12_PHM - LMD all_ABX ,歐線 201112_B50306CVI 2" xfId="1985"/>
    <cellStyle name="_KEU Budget bunker 2010FY-29-01-2010 5" xfId="1986"/>
    <cellStyle name="_Christine 201006_2013 潑水節併班-NTE 3" xfId="1987"/>
    <cellStyle name="60% - 강조색1 2 2 5" xfId="1988"/>
    <cellStyle name="40% - Accent4 3 3 2" xfId="1989"/>
    <cellStyle name="_B009_JTP+CJ12_PHM - LMD all_TMT 報告 (2)_B50306CVI" xfId="1990"/>
    <cellStyle name="강조색3 2 2 3" xfId="1991"/>
    <cellStyle name="常规 9 2 9" xfId="1992"/>
    <cellStyle name="常规 3 3 2 2 2" xfId="1993"/>
    <cellStyle name="_JTP-月營運分析_ABX ,歐線 201112_B50306CVI 2" xfId="1994"/>
    <cellStyle name="60% - 강조색2" xfId="1995"/>
    <cellStyle name="40% - Accent5 5 2" xfId="1996"/>
    <cellStyle name="_JSH_月營運分析_B50306CVI" xfId="1997"/>
    <cellStyle name="_B009_JTP+CJ12_PHM - LMD all_B50306CVI 2" xfId="1998"/>
    <cellStyle name="_B009_JTP+CJ12_華中版估貨 (4)_PHM - LMD all" xfId="1999"/>
    <cellStyle name="40% - Accent5 5 3" xfId="2000"/>
    <cellStyle name="常规 3 4 4 2" xfId="2001"/>
    <cellStyle name="_B009_JTP+CJ12_PHM - LMD all_B50306CVI 3" xfId="2002"/>
    <cellStyle name="나쁨 2 2 3 2" xfId="2003"/>
    <cellStyle name="_JTP-月營運分析_NE1+NE3_月營運分析" xfId="2004"/>
    <cellStyle name="40% - 강조색4 2 2 5" xfId="2005"/>
    <cellStyle name="_B009_JTP+CJ12_PHM - LMD all_PHM - LMD all" xfId="2006"/>
    <cellStyle name="アクセント 6 3" xfId="2007"/>
    <cellStyle name="_B009_JTP+CJ12_貨量總表_PHM - LMD all_Teresa 201110 3" xfId="2008"/>
    <cellStyle name="常规 6 12 7 3" xfId="2009"/>
    <cellStyle name="_B009_JTP+CJ12_PHM - LMD all_PHM - LMD all_ABX ,歐線 201112" xfId="2010"/>
    <cellStyle name="_Doris_201102_2012 CNY Blank Sailing BC update   (2)_HKG線改版 + MAL2線 研究 - 20121019 3" xfId="2011"/>
    <cellStyle name="60% - Accent3 2 3 2" xfId="2012"/>
    <cellStyle name="Accent3 4 3" xfId="2013"/>
    <cellStyle name="常规 10 8 4 3" xfId="2014"/>
    <cellStyle name="常规 2 2 4 4 5 3" xfId="2015"/>
    <cellStyle name="Bad 3 2" xfId="2016"/>
    <cellStyle name="20% - Accent5 2 7" xfId="2017"/>
    <cellStyle name="_B009_JTP+CJ12_PHM - LMD all_Teresa 201110_B50306CVI 2" xfId="2018"/>
    <cellStyle name="常规 11 4 2" xfId="2019"/>
    <cellStyle name="_B009_JTP+CJ12_華中版估貨 (4)_PHM - LMD all_PHM - LMD all_TMT 報告 (2) 2" xfId="2020"/>
    <cellStyle name="60% - 강조색4 2 4" xfId="2021"/>
    <cellStyle name="Input 17" xfId="2022"/>
    <cellStyle name="どちらでもない 6" xfId="2023"/>
    <cellStyle name="常规 6 15 9 3" xfId="2024"/>
    <cellStyle name="_B009_JTP+CJ12_貨量總表_PHM - LMD all_PHM - LMD all_TMT 報告 (2)_B50306CVI 2" xfId="2025"/>
    <cellStyle name="_StartUp_2012Q1" xfId="2026"/>
    <cellStyle name="_B009_JTP+CJ12_PHM - LMD all_PHM - LMD all_ABX ,歐線 201112_B50306CVI" xfId="2027"/>
    <cellStyle name="_IFX 營運分析_2012 CNY Blank Sailing BC update   (2) 2" xfId="2028"/>
    <cellStyle name="_StartUp_2012Q1 3" xfId="2029"/>
    <cellStyle name="_B009_JTP+CJ12_PHM - LMD all_PHM - LMD all_ABX ,歐線 201112_B50306CVI 3" xfId="2030"/>
    <cellStyle name="常规 8 7 2" xfId="2031"/>
    <cellStyle name="常规 7 13 4 2" xfId="2032"/>
    <cellStyle name="_B009_JTP+CJ12_PHM - LMD all_PHM - LMD all_TMT 報告 (2)_B50306CVI 2" xfId="2033"/>
    <cellStyle name="_B009_JTP+CJ12_PHM - LMD all_PHM - LMD all_B50306CVI" xfId="2034"/>
    <cellStyle name="_FES-第九條 Kota Lumba 租金模擬 19000-II_2012 CNY Blank Sailing BC update   (2)_CVT投入2500船型 study 20120704 (2)" xfId="2035"/>
    <cellStyle name="40% - アクセント 3 4 3" xfId="2036"/>
    <cellStyle name="常规 2 3 4 11" xfId="2037"/>
    <cellStyle name="_CIX 2011_2012 CNY Blank Sailing BC update   (2)_HKG線改版 + MAL2線 研究 - 20121019" xfId="2038"/>
    <cellStyle name="好_投 1 x 50 於華中 &amp; 換入華南艙位_MOL - CHS 3 Service j v study 3" xfId="2039"/>
    <cellStyle name="常规 6 12 3 3" xfId="2040"/>
    <cellStyle name="_JTP-月營運分析_TMT 報告 (2)_ABX ,歐線 201112" xfId="2041"/>
    <cellStyle name="Accent3 2 2 2" xfId="2042"/>
    <cellStyle name="常规 9 2 12 5" xfId="2043"/>
    <cellStyle name="常规 2 6 4 4 3" xfId="2044"/>
    <cellStyle name="20% - 강조색3 2 2 3 3" xfId="2045"/>
    <cellStyle name="常规 5 3 3" xfId="2046"/>
    <cellStyle name="_B009_JTP+CJ12_PHM - LMD all_PHM - LMD all_B50306CVI 2" xfId="2047"/>
    <cellStyle name="_FES併班_2013 潑水節併班-NTE" xfId="2048"/>
    <cellStyle name="_B009_JTP+CJ12_PHM - LMD all_PHM - LMD all_Teresa 201110 3" xfId="2049"/>
    <cellStyle name="Акцент4 2" xfId="2050"/>
    <cellStyle name="Check Cell 4 4" xfId="2051"/>
    <cellStyle name="壞" xfId="2052"/>
    <cellStyle name="_B009_JTP+CJ12_PHM - LMD all_PHM - LMD all_TMT 報告 (2)" xfId="2053"/>
    <cellStyle name="제목 4 3 2" xfId="2054"/>
    <cellStyle name="_B009_JTP+CJ12_PHM - LMD all_PHM - LMD all_TMT 報告 (2) 3" xfId="2055"/>
    <cellStyle name="_WSA 買艙 (2)" xfId="2056"/>
    <cellStyle name="常规 5 4 9 3" xfId="2057"/>
    <cellStyle name="Accent4 3 4" xfId="2058"/>
    <cellStyle name="_Grace_201007_2011 十一併班 - TMT 3" xfId="2059"/>
    <cellStyle name="20% - 강조색1 2 4" xfId="2060"/>
    <cellStyle name="常规 12 3 3" xfId="2061"/>
    <cellStyle name="20% - 强调文字颜色 6 2 8" xfId="2062"/>
    <cellStyle name="霓付_laroux" xfId="2063"/>
    <cellStyle name="Comma0" xfId="2064"/>
    <cellStyle name="_B009_JTP+CJ12_PHM - LMD all_PHM - LMD all_TMT 報告 (2)_ABX ,歐線 201112" xfId="2065"/>
    <cellStyle name="40% - Accent2 2 2 2 3 2" xfId="2066"/>
    <cellStyle name="一般 9 4" xfId="2067"/>
    <cellStyle name="Comma0 2" xfId="2068"/>
    <cellStyle name="_B009_JTP+CJ12_PHM - LMD all_PHM - LMD all_TMT 報告 (2)_ABX ,歐線 201112 2" xfId="2069"/>
    <cellStyle name="一般 9 4 2" xfId="2070"/>
    <cellStyle name="_TPI_2011 十一併班 - CIX" xfId="2071"/>
    <cellStyle name="好_StartUp_PA2 1xWH50 無NGB加SKU-20130123_B50306CVI" xfId="2072"/>
    <cellStyle name="_B009_JTP+CJ12_華中版估貨 (4)_TMT 報告 (2)_Teresa 201110 3" xfId="2073"/>
    <cellStyle name="常规 9 4 2" xfId="2074"/>
    <cellStyle name="좋음 2 2 2 2" xfId="2075"/>
    <cellStyle name="_NCT 2011_2012 CNY Blank Sailing BC update   (2)_CVT投入2500船型 study 20120704 (2) 2" xfId="2076"/>
    <cellStyle name="Header1 3 2" xfId="2077"/>
    <cellStyle name="40% - 强调文字颜色 6 2 5 3" xfId="2078"/>
    <cellStyle name="常规 4 6 5" xfId="2079"/>
    <cellStyle name="_B009_JTP+CJ12_PHM - LMD all_PHM - LMD all_TMT 報告 (2)_B50306CVI" xfId="2080"/>
    <cellStyle name="常规 6 16 4 2" xfId="2081"/>
    <cellStyle name="常规 7 13 4" xfId="2082"/>
    <cellStyle name="常规 8 7" xfId="2083"/>
    <cellStyle name="_JSV add Caimep calling_B10929" xfId="2084"/>
    <cellStyle name="_CN1-2_2011 十一併班 - TMT 2" xfId="2085"/>
    <cellStyle name="_B009_JTP+CJ12_貨量總表_PHM - LMD all_PHM - LMD all_Teresa 201110_B50306CVI 2" xfId="2086"/>
    <cellStyle name="20% - Accent2_012-(KMX) BTL Schedules for KHH_Cebu" xfId="2087"/>
    <cellStyle name="40% - 강조색2 2 3 3" xfId="2088"/>
    <cellStyle name="20% - アクセント 6 3 2" xfId="2089"/>
    <cellStyle name="Heading 1 2 2 5" xfId="2090"/>
    <cellStyle name="60% - 輔色4 2 2" xfId="2091"/>
    <cellStyle name="_YML-AES-MCS-Mar09_Slot Cost Calculations - Nov09" xfId="2092"/>
    <cellStyle name="_B009_JTP+CJ12_PHM - LMD all_PHM - LMD all_TMT 報告 (2)_B50306CVI 3" xfId="2093"/>
    <cellStyle name="常规 7 13 4 3" xfId="2094"/>
    <cellStyle name="常规 8 7 3" xfId="2095"/>
    <cellStyle name="20% - 강조색5 2 3 2" xfId="2096"/>
    <cellStyle name="_B009_JTP+CJ12_PHM - LMD all_PHM - LMD all_TMT 報告 (2)_Teresa 201110 3" xfId="2097"/>
    <cellStyle name="메모 5" xfId="2098"/>
    <cellStyle name="_Christine 201006_2011 十一併班提案 2" xfId="2099"/>
    <cellStyle name="40% - アクセント 2 6" xfId="2100"/>
    <cellStyle name="40% - アクセント 2 3 3" xfId="2101"/>
    <cellStyle name="_Grace-201010_2013 潑水節併班-NTE 3" xfId="2102"/>
    <cellStyle name="_B009_JTP+CJ12_PHM - LMD all_PHM - LMD all_TMT 報告 (2)_Teresa 201110_B50306CVI 2" xfId="2103"/>
    <cellStyle name="_Christine 201006_2011 十一併班提案 3" xfId="2104"/>
    <cellStyle name="_CN1-2_2012 CNY Blank Sailing BC update   (2)_TPS+HPH 整併研究 - 20121012" xfId="2105"/>
    <cellStyle name="_B009_JTP+CJ12_PHM - LMD all_PHM - LMD all_TMT 報告 (2)_Teresa 201110_B50306CVI 3" xfId="2106"/>
    <cellStyle name="_B009_JTP+CJ12_PHM - LMD all_Teresa 201110" xfId="2107"/>
    <cellStyle name="アクセント 6 6" xfId="2108"/>
    <cellStyle name="20% - Акцент4 3" xfId="2109"/>
    <cellStyle name="_Grace_201007_2012 CNY Blank Sailing BC update   (2)_TPS+HPH 整併研究 - 20121012 3" xfId="2110"/>
    <cellStyle name="20% - Accent2 5 2" xfId="2111"/>
    <cellStyle name="40% - Accent3 4" xfId="2112"/>
    <cellStyle name="超链接 3 2 2 4" xfId="2113"/>
    <cellStyle name="_NCT 2011_2011 十一併班 - TMT 3" xfId="2114"/>
    <cellStyle name="_B009_JTP+CJ12_PHM - LMD all_Teresa 201110 2" xfId="2115"/>
    <cellStyle name="_SHA-2009後_2012 CNY Blank Sailing BC update   (2)_HKG線改版 + MAL2線 研究 - 20121019" xfId="2116"/>
    <cellStyle name="_B009_JTP+CJ12_PHM - LMD all_Teresa 201110 3" xfId="2117"/>
    <cellStyle name="_SHA-2009後_2011 十一併班 - CIX 3" xfId="2118"/>
    <cellStyle name="Sombra2 3" xfId="2119"/>
    <cellStyle name="AÞ¸¶_INQUIRY ¿?¾÷AßAø " xfId="2120"/>
    <cellStyle name="_Doris_201102_2012 CNY Blank Sailing BC update   (2)_TPS+HPH 整併研究 - 20121012 2" xfId="2121"/>
    <cellStyle name="20% - 强调文字颜色 1 2 2 3" xfId="2122"/>
    <cellStyle name="60% - 강조색4 2 5" xfId="2123"/>
    <cellStyle name="_B009_JTP+CJ12_華中版估貨 (4)_PHM - LMD all_PHM - LMD all_TMT 報告 (2) 3" xfId="2124"/>
    <cellStyle name="常规 2 2 8 7 2" xfId="2125"/>
    <cellStyle name="常规 11 4 3" xfId="2126"/>
    <cellStyle name="_B009_JTP+CJ12_PHM - LMD all_Teresa 201110_B50306CVI 3" xfId="2127"/>
    <cellStyle name="20% - Accent5 2 8" xfId="2128"/>
    <cellStyle name="40% - Accent5 2 2 2 2" xfId="2129"/>
    <cellStyle name="Bad 3 3" xfId="2130"/>
    <cellStyle name="輔色1 2" xfId="2131"/>
    <cellStyle name="_B009_JTP+CJ12_華中版估貨 (4)_ABX ,歐線 201112_B50306CVI 3" xfId="2132"/>
    <cellStyle name="제목 1 2 2 3" xfId="2133"/>
    <cellStyle name="_JTP-月營運分析_貨量總表_PHM - LMD all_PHM - LMD all_TMT 報告 (2)" xfId="2134"/>
    <cellStyle name="Input 5 2 2" xfId="2135"/>
    <cellStyle name="_B009_JTP+CJ12_PHM - LMD all_TMT 報告 (2) 2" xfId="2136"/>
    <cellStyle name="Title 2 4 2" xfId="2137"/>
    <cellStyle name="Input 5 2 3" xfId="2138"/>
    <cellStyle name="60% - 강조색1 2 3 2" xfId="2139"/>
    <cellStyle name="_B009_JTP+CJ12_PHM - LMD all_TMT 報告 (2) 3" xfId="2140"/>
    <cellStyle name="20% - Accent2 2 6 2" xfId="2141"/>
    <cellStyle name="货币 2" xfId="2142"/>
    <cellStyle name="60% - 강조색2 2" xfId="2143"/>
    <cellStyle name="常规 3 18 7 3" xfId="2144"/>
    <cellStyle name="常规 9 2 9 2" xfId="2145"/>
    <cellStyle name="_JTP-月營運分析_華中版估貨 (4)_PHM - LMD all_PHM - LMD all_TMT 報告 (2)_ABX ,歐線 201112_B50306CVI" xfId="2146"/>
    <cellStyle name="강조색3 2 2 3 2" xfId="2147"/>
    <cellStyle name="_B009_JTP+CJ12_PHM - LMD all_TMT 報告 (2)_B50306CVI 2" xfId="2148"/>
    <cellStyle name="20% - Accent6 2 2 3 3" xfId="2149"/>
    <cellStyle name="_Grace 201011_2012 CNY Blank Sailing BC update   (2)" xfId="2150"/>
    <cellStyle name="_Grace 201006_2012 CNY Blank Sailing BC update   (2)" xfId="2151"/>
    <cellStyle name="40% - 강조색1 3 2" xfId="2152"/>
    <cellStyle name="_Grace 201011_2011十一併班 - NS1 3" xfId="2153"/>
    <cellStyle name="_Grace 201006_2011十一併班 - NS1 3" xfId="2154"/>
    <cellStyle name="20% - アクセント 1 3 3" xfId="2155"/>
    <cellStyle name="_B009_JTP+CJ12_PHM - LMD all_TMT 報告 (2)_Teresa 201110_B50306CVI" xfId="2156"/>
    <cellStyle name="60% - Акцент2" xfId="2157"/>
    <cellStyle name="常规 3 5 3 3" xfId="2158"/>
    <cellStyle name="_B009_JTP+CJ12_PHM - LMD all_TMT 報告 (2)_Teresa 201110_B50306CVI 2" xfId="2159"/>
    <cellStyle name="常规 11 8" xfId="2160"/>
    <cellStyle name="40% - Accent6 4 4" xfId="2161"/>
    <cellStyle name="Bad 7" xfId="2162"/>
    <cellStyle name="60% - Акцент3" xfId="2163"/>
    <cellStyle name="_B009_JTP+CJ12_PHM - LMD all_TMT 報告 (2)_Teresa 201110_B50306CVI 3" xfId="2164"/>
    <cellStyle name="_PA2 1xWH50 無NGB加SKU-20130123" xfId="2165"/>
    <cellStyle name="40% - Accent6 4 5" xfId="2166"/>
    <cellStyle name="_B009_JTP+CJ12_Teresa 201110 3" xfId="2167"/>
    <cellStyle name="60% - 輔色3 3 3" xfId="2168"/>
    <cellStyle name="_JTP-月營運分析_貨量總表_PHM - LMD all_ABX ,歐線 201112" xfId="2169"/>
    <cellStyle name="20% - Accent5 4 2 2" xfId="2170"/>
    <cellStyle name="_Grace_201007_2011十一併班 - NS1" xfId="2171"/>
    <cellStyle name="常规 2 6 2 9" xfId="2172"/>
    <cellStyle name="好_KEU Slot Cost Calc 02-02-2010_Simulation (2) 4" xfId="2173"/>
    <cellStyle name="60% - アクセント 3 5" xfId="2174"/>
    <cellStyle name="_B009_JTP+CJ12_Teresa 201110_B50306CVI" xfId="2175"/>
    <cellStyle name="40% - Accent2 2 5 2" xfId="2176"/>
    <cellStyle name="_B009_JTP+CJ12_TMT 報告 (2)" xfId="2177"/>
    <cellStyle name="_華中版 - C Oil, 500" xfId="2178"/>
    <cellStyle name="강조색2" xfId="2179"/>
    <cellStyle name="20% - Accent1 2 3" xfId="2180"/>
    <cellStyle name="_Christine edit 201008_Annie_201302 2" xfId="2181"/>
    <cellStyle name="常规 6 7 4 3" xfId="2182"/>
    <cellStyle name="_TJS_Kelly_201303" xfId="2183"/>
    <cellStyle name="20% - 강조색6" xfId="2184"/>
    <cellStyle name="计算 2 2" xfId="2185"/>
    <cellStyle name="_TJS_Kelly_201303 2" xfId="2186"/>
    <cellStyle name="_YML-AES-AME-Jan09_KEU Slot Cost Calc 02-02-2010_Simulation 2 3" xfId="2187"/>
    <cellStyle name="_B009_JTP+CJ12_華中版估貨 (4)_B50306CVI 3" xfId="2188"/>
    <cellStyle name="20% - 강조색6 2" xfId="2189"/>
    <cellStyle name="计算 2 2 2" xfId="2190"/>
    <cellStyle name="_B009_JTP+CJ12_TMT 報告 (2) 2" xfId="2191"/>
    <cellStyle name="_華中版 - C Oil, 500 2" xfId="2192"/>
    <cellStyle name="강조색2 2" xfId="2193"/>
    <cellStyle name="20% - Accent1 2 3 2" xfId="2194"/>
    <cellStyle name="_B009_JTP+CJ12_TMT 報告 (2)_B50306CVI" xfId="2195"/>
    <cellStyle name="Accent2 7" xfId="2196"/>
    <cellStyle name="_B009_JTP+CJ12_TMT 報告 (2)_B50306CVI 2" xfId="2197"/>
    <cellStyle name="常规 2 4 3 7 3" xfId="2198"/>
    <cellStyle name="_Grace 201011_2011 十一併班 - TMT 2" xfId="2199"/>
    <cellStyle name="_Grace 201006_2011 十一併班 - TMT 2" xfId="2200"/>
    <cellStyle name="강조색5 2 3" xfId="2201"/>
    <cellStyle name="常规 3 10 5 3" xfId="2202"/>
    <cellStyle name="Normal 2 6 3" xfId="2203"/>
    <cellStyle name="_TJS_Kelly_201303_B50306CVI 3" xfId="2204"/>
    <cellStyle name="常规 2 2 4 3 9" xfId="2205"/>
    <cellStyle name="_B009_JTP+CJ12_TMT 報告 (2)_B50306CVI 3" xfId="2206"/>
    <cellStyle name="Heading 3 3" xfId="2207"/>
    <cellStyle name="_Grace 201012_2012 日本新年併班 - JTS 2" xfId="2208"/>
    <cellStyle name="_FES-第九條 Kota Lumba 租金模擬 19000-II_2012 CNY Blank Sailing BC update   (2)" xfId="2209"/>
    <cellStyle name="_B009_JTP+CJ12_TMT 報告 (2)_Teresa 201110 2" xfId="2210"/>
    <cellStyle name="_HK &amp; PRD 效益分析201011 2" xfId="2211"/>
    <cellStyle name="常规 3 13 7 3" xfId="2212"/>
    <cellStyle name="_B009_JTP+CJ12_TMT 報告 (2)_Teresa 201110_B50306CVI" xfId="2213"/>
    <cellStyle name="_CCI_2011_2012 日本新年併班 - JSH 3" xfId="2214"/>
    <cellStyle name="20% - Accent3 4 2 2" xfId="2215"/>
    <cellStyle name="千位分隔[0] 2 5 2 4 2" xfId="2216"/>
    <cellStyle name="_B009_JTP+CJ12_華中版估貨 (4)_Teresa 201110 3" xfId="2217"/>
    <cellStyle name="常规 2 2 4 6 3" xfId="2218"/>
    <cellStyle name="_B009_JTP+CJ12_華中版估貨 (4)_ABX ,歐線 201112" xfId="2219"/>
    <cellStyle name="常规 2 2 4 11 3" xfId="2220"/>
    <cellStyle name="_JTP-月營運分析_華中版估貨 (4)_PHM - LMD all_TMT 報告 (2)_ABX ,歐線 201112_B50306CVI 2" xfId="2221"/>
    <cellStyle name="_黑海2線(share 3 vsl)-update slot" xfId="2222"/>
    <cellStyle name="常规 6 19 10" xfId="2223"/>
    <cellStyle name="40% - Accent1 2 2 4" xfId="2224"/>
    <cellStyle name="_B009_JTP+CJ12_華中版估貨 (4)_ABX ,歐線 201112 2" xfId="2225"/>
    <cellStyle name="60% - 강조색1 2 6" xfId="2226"/>
    <cellStyle name="40% - Accent1 2 2 4 2" xfId="2227"/>
    <cellStyle name="常规 2 2 5 7 3" xfId="2228"/>
    <cellStyle name="常规 47" xfId="2229"/>
    <cellStyle name="常规 6 16 11" xfId="2230"/>
    <cellStyle name="_黑海2線(share 3 vsl)-update slot 2" xfId="2231"/>
    <cellStyle name="60% - Акцент5 3" xfId="2232"/>
    <cellStyle name="_IFX 營運分析 2" xfId="2233"/>
    <cellStyle name="_B009_JTP+CJ12_華中版估貨 (4)_ABX ,歐線 201112 3" xfId="2234"/>
    <cellStyle name="_黑海2線(share 3 vsl)-update slot 3" xfId="2235"/>
    <cellStyle name="_B009_JTP+CJ12_華中版估貨 (4)_ABX ,歐線 201112_B50306CVI 2" xfId="2236"/>
    <cellStyle name="제목 1 2 2 2" xfId="2237"/>
    <cellStyle name="Warning Text 3 2" xfId="2238"/>
    <cellStyle name="_B009_JTP+CJ12_華中版估貨 (4)_PHM - LMD all 3" xfId="2239"/>
    <cellStyle name="60% - Accent5 2 3" xfId="2240"/>
    <cellStyle name="_JTP-月營運分析_貨量總表_Teresa 201110 3" xfId="2241"/>
    <cellStyle name="常规 9 2 4 3 2" xfId="2242"/>
    <cellStyle name="_JTP-月營運分析_Teresa 201110 2" xfId="2243"/>
    <cellStyle name="_B009_JTP+CJ12_華中版估貨 (4)_PHM - LMD all_ABX ,歐線 201112" xfId="2244"/>
    <cellStyle name="_B009_JTP+CJ12_華中版估貨 (4)_PHM - LMD all_ABX ,歐線 201112 2" xfId="2245"/>
    <cellStyle name="常规 2 4 10 3" xfId="2246"/>
    <cellStyle name="_B009_JTP+CJ12_華中版估貨 (4)_PHM - LMD all_ABX ,歐線 201112_B50306CVI" xfId="2247"/>
    <cellStyle name="常规 2 56" xfId="2248"/>
    <cellStyle name="常规 2 61" xfId="2249"/>
    <cellStyle name="强调文字颜色 4 4" xfId="2250"/>
    <cellStyle name="_NS1KSSJTSWH50X 2" xfId="2251"/>
    <cellStyle name="_Winter Plan_Service Comparison 4 3" xfId="2252"/>
    <cellStyle name="Title 4 4" xfId="2253"/>
    <cellStyle name="20% - Акцент2" xfId="2254"/>
    <cellStyle name="60% - 강조색1 4 3" xfId="2255"/>
    <cellStyle name="常规 9 2 8 4 3" xfId="2256"/>
    <cellStyle name="_B009_JTP+CJ12_華中版估貨 (4)_PHM - LMD all_B50306CVI" xfId="2257"/>
    <cellStyle name="40% - Accent2 8" xfId="2258"/>
    <cellStyle name="_JTP-月營運分析_貨量總表_PHM - LMD all_PHM - LMD all_Teresa 201110" xfId="2259"/>
    <cellStyle name="_Grace 201104 2" xfId="2260"/>
    <cellStyle name="常规 2 29 2" xfId="2261"/>
    <cellStyle name="常规 2 34 2" xfId="2262"/>
    <cellStyle name="常规 7 3 2 9 2" xfId="2263"/>
    <cellStyle name="40% - 강조색3 4" xfId="2264"/>
    <cellStyle name="_Christine 201006_2012 CNY Blank Sailing BC update   (2) 2" xfId="2265"/>
    <cellStyle name="Input 12" xfId="2266"/>
    <cellStyle name="_B009_JTP+CJ12_華中版估貨 (4)_PHM - LMD all_PHM - LMD all 3" xfId="2267"/>
    <cellStyle name="常规 3 4 6 2" xfId="2268"/>
    <cellStyle name="ﾄﾞｸｶ [0]_pldt" xfId="2269"/>
    <cellStyle name="_YG2 2" xfId="2270"/>
    <cellStyle name="20% - Accent5 2 2" xfId="2271"/>
    <cellStyle name="_B009_JTP+CJ12_華中版估貨 (4)_PHM - LMD all_PHM - LMD all_B50306CVI 2" xfId="2272"/>
    <cellStyle name="40% - 强调文字颜色 2 2 5 3" xfId="2273"/>
    <cellStyle name="_Christine 201006_2011 十一併班提案_CVT投入2500船型 study 20120704 (2) 3" xfId="2274"/>
    <cellStyle name="Heading 2 4 3 2" xfId="2275"/>
    <cellStyle name="60% - Accent6 2 2 2 3 2" xfId="2276"/>
    <cellStyle name="_StartUp_NTE NOW 3" xfId="2277"/>
    <cellStyle name="_Grace_201007_2012 CNY Blank Sailing BC update   (2)_CVT投入2500船型 study 20120704 (2) 3" xfId="2278"/>
    <cellStyle name="_B009_JTP+CJ12_華中版估貨 (4)_PHM - LMD all_PHM - LMD all_Teresa 201110 2" xfId="2279"/>
    <cellStyle name="_JTP-月營運分析_華中版估貨 (4)_PHM - LMD all_TMT 報告 (2)_ABX ,歐線 201112_B50306CVI" xfId="2280"/>
    <cellStyle name="_B009_JTP+CJ12_華中版估貨 (4)_PHM - LMD all_PHM - LMD all_Teresa 201110 3" xfId="2281"/>
    <cellStyle name="_B009_JTP+CJ12_華中版估貨 (4)_PHM - LMD all_PHM - LMD all_Teresa 201110_B50306CVI 2" xfId="2282"/>
    <cellStyle name="40% - 强调文字颜色 5 2 4 3" xfId="2283"/>
    <cellStyle name="_B009_JTP+CJ12_華中版估貨 (4)_PHM - LMD all_PHM - LMD all_TMT 報告 (2)_ABX ,歐線 201112" xfId="2284"/>
    <cellStyle name="常规 2 12 4" xfId="2285"/>
    <cellStyle name="Normal 2 18 3" xfId="2286"/>
    <cellStyle name="_B009_JTP+CJ12_華中版估貨 (4)_PHM - LMD all_PHM - LMD all_TMT 報告 (2)_ABX ,歐線 201112 2" xfId="2287"/>
    <cellStyle name="_StartUp_1004 MAL II線 3" xfId="2288"/>
    <cellStyle name="_B009_JTP+CJ12_華中版估貨 (4)_PHM - LMD all_PHM - LMD all_TMT 報告 (2)_ABX ,歐線 201112 3" xfId="2289"/>
    <cellStyle name="60% - 강조색3 3 2" xfId="2290"/>
    <cellStyle name="20% - Accent4 2 3 3" xfId="2291"/>
    <cellStyle name="常规 3 3 7 5" xfId="2292"/>
    <cellStyle name="_B009_JTP+CJ12_華中版估貨 (4)_PHM - LMD all_PHM - LMD all_TMT 報告 (2)_B50306CVI 3" xfId="2293"/>
    <cellStyle name="20% - Accent4 3 5" xfId="2294"/>
    <cellStyle name="_B009_JTP+CJ12_華中版估貨 (4)_PHM - LMD all_PHM - LMD all_TMT 報告 (2)_ABX ,歐線 201112_B50306CVI" xfId="2295"/>
    <cellStyle name="_B009_JTP+CJ12_華中版估貨 (4)_PHM - LMD all_PHM - LMD all_TMT 報告 (2)_ABX ,歐線 201112_B50306CVI 2" xfId="2296"/>
    <cellStyle name="常规 2 37 4" xfId="2297"/>
    <cellStyle name="常规 16 13" xfId="2298"/>
    <cellStyle name="Calc Currency (0) 5 3" xfId="2299"/>
    <cellStyle name="_CIK-1_2012 CNY Blank Sailing BC update   (2) 3" xfId="2300"/>
    <cellStyle name="常规 2 4 3 2 2 2" xfId="2301"/>
    <cellStyle name="_Grace 201012_2012 日本新年併班 - JSH 3" xfId="2302"/>
    <cellStyle name="_B009_JTP+CJ12_華中版估貨 (4)_PHM - LMD all_PHM - LMD all_TMT 報告 (2)_B50306CVI" xfId="2303"/>
    <cellStyle name="常规 3 3 6 3" xfId="2304"/>
    <cellStyle name="args.style 4 3" xfId="2305"/>
    <cellStyle name="_TPI 3" xfId="2306"/>
    <cellStyle name="20% - Accent4 2 3" xfId="2307"/>
    <cellStyle name="_JTP-月營運分析" xfId="2308"/>
    <cellStyle name="20% - アクセント 1 2" xfId="2309"/>
    <cellStyle name="_B009_JTP+CJ12_華中版估貨 (4)_PHM - LMD all_PHM - LMD all_TMT 報告 (2)_Teresa 201110" xfId="2310"/>
    <cellStyle name="常规 132" xfId="2311"/>
    <cellStyle name="20% - Accent6 2 2 2" xfId="2312"/>
    <cellStyle name="壞_Annie_201302 3" xfId="2313"/>
    <cellStyle name="ﾅ・ｭ [0]_pldt" xfId="2314"/>
    <cellStyle name="_JTP-月營運分析 2" xfId="2315"/>
    <cellStyle name="20% - アクセント 1 2 2" xfId="2316"/>
    <cellStyle name="Accent3_2012_1st_Qtr_SKD_Review" xfId="2317"/>
    <cellStyle name="_B009_JTP+CJ12_華中版估貨 (4)_PHM - LMD all_PHM - LMD all_TMT 報告 (2)_Teresa 201110 2" xfId="2318"/>
    <cellStyle name="20% - Accent6 2 2 2 2" xfId="2319"/>
    <cellStyle name="輸出 6" xfId="2320"/>
    <cellStyle name="_TPS_AWE_CKYH_2009system_cost　Market Hire 2" xfId="2321"/>
    <cellStyle name="40% - 강조색1 2 2" xfId="2322"/>
    <cellStyle name="_JTP-月營運分析 3" xfId="2323"/>
    <cellStyle name="20% - アクセント 1 2 3" xfId="2324"/>
    <cellStyle name="60% - 강조색1 2" xfId="2325"/>
    <cellStyle name="常规 3 18 6 3" xfId="2326"/>
    <cellStyle name="常规 9 2 8 2" xfId="2327"/>
    <cellStyle name="_B009_JTP+CJ12_華中版估貨 (4)_PHM - LMD all_PHM - LMD all_TMT 報告 (2)_Teresa 201110 3" xfId="2328"/>
    <cellStyle name="강조색3 2 2 2 2" xfId="2329"/>
    <cellStyle name="20% - Accent6 2 2 2 3" xfId="2330"/>
    <cellStyle name="輸出 7" xfId="2331"/>
    <cellStyle name="_JTP-月營運分析_B50306CVI" xfId="2332"/>
    <cellStyle name="标题 3 3 2" xfId="2333"/>
    <cellStyle name="_B009_JTP+CJ12_華中版估貨 (4)_PHM - LMD all_PHM - LMD all_TMT 報告 (2)_Teresa 201110_B50306CVI" xfId="2334"/>
    <cellStyle name="_JTP-月營運分析_B50306CVI 2" xfId="2335"/>
    <cellStyle name="_B009_JTP+CJ12_華中版估貨 (4)_PHM - LMD all_PHM - LMD all_TMT 報告 (2)_Teresa 201110_B50306CVI 2" xfId="2336"/>
    <cellStyle name="_B009_JTP+CJ12_華中版估貨 (4)_PHM - LMD all_TMT 報告 (2) 2" xfId="2337"/>
    <cellStyle name="20% - Accent3 2 4 2" xfId="2338"/>
    <cellStyle name="常规 2 3 8 4" xfId="2339"/>
    <cellStyle name="20% - 强调文字颜色 4 2 2 2 2" xfId="2340"/>
    <cellStyle name="常规 2 20 3 2" xfId="2341"/>
    <cellStyle name="差_麥寮二線研究HK 版 3" xfId="2342"/>
    <cellStyle name="_JTP-月營運分析_貨量總表_PHM - LMD all_PHM - LMD all_TMT 報告 (2)_Teresa 201110_B50306CVI" xfId="2343"/>
    <cellStyle name="標題 4 5" xfId="2344"/>
    <cellStyle name="_B009_JTP+CJ12_華中版估貨 (4)_PHM - LMD all_TMT 報告 (2)_ABX ,歐線 201112" xfId="2345"/>
    <cellStyle name="常规 6 14 5 2" xfId="2346"/>
    <cellStyle name="40% - Accent5 4 2 3" xfId="2347"/>
    <cellStyle name="常规 2 7 5" xfId="2348"/>
    <cellStyle name="标题 1 3 5" xfId="2349"/>
    <cellStyle name="Heading 2 3 3" xfId="2350"/>
    <cellStyle name="_JTP-月營運分析_PHM - LMD all_PHM - LMD all_B50306CVI 3" xfId="2351"/>
    <cellStyle name="_JTP-月營運分析_貨量總表_PHM - LMD all_PHM - LMD all_TMT 報告 (2)_Teresa 201110_B50306CVI 2" xfId="2352"/>
    <cellStyle name="_B009_JTP+CJ12_華中版估貨 (4)_PHM - LMD all_TMT 報告 (2)_ABX ,歐線 201112 2" xfId="2353"/>
    <cellStyle name="40% - Accent5 4 2 3 2" xfId="2354"/>
    <cellStyle name="Heading 2 3 4" xfId="2355"/>
    <cellStyle name="_JTP-月營運分析_貨量總表_PHM - LMD all_PHM - LMD all_TMT 報告 (2)_Teresa 201110_B50306CVI 3" xfId="2356"/>
    <cellStyle name="Accent6 4 3 2" xfId="2357"/>
    <cellStyle name="_B009_JTP+CJ12_華中版估貨 (4)_PHM - LMD all_TMT 報告 (2)_ABX ,歐線 201112 3" xfId="2358"/>
    <cellStyle name="常规 9 2 13 2" xfId="2359"/>
    <cellStyle name="_JTP-月營運分析_JTP-月營運分析_JSH_月營運分析_B50306CVI 3" xfId="2360"/>
    <cellStyle name="60% - Accent3 3 3" xfId="2361"/>
    <cellStyle name="_B009_JTP+CJ12_華中版估貨 (4)_PHM - LMD all_TMT 報告 (2)_ABX ,歐線 201112_B50306CVI" xfId="2362"/>
    <cellStyle name="常规 9 2 2 4 2" xfId="2363"/>
    <cellStyle name="_Christine 201006_2011 十一併班提案_HKG線改版 + MAL2線 研究 - 20121019" xfId="2364"/>
    <cellStyle name="_Christine 201006_2011 十一併班提案_HKG線改版 + MAL2線 研究 - 20121019 2" xfId="2365"/>
    <cellStyle name="Accent4 4 3" xfId="2366"/>
    <cellStyle name="_B009_JTP+CJ12_華中版估貨 (4)_PHM - LMD all_TMT 報告 (2)_ABX ,歐線 201112_B50306CVI 2" xfId="2367"/>
    <cellStyle name="60% - Accent3 3 3 2" xfId="2368"/>
    <cellStyle name="20% - アクセント 6" xfId="2369"/>
    <cellStyle name="20% - 강조색1 3 3" xfId="2370"/>
    <cellStyle name="_JTP-月營運分析_PHM - LMD all_PHM - LMD all_TMT 報告 (2)_Teresa 201110_B50306CVI 3" xfId="2371"/>
    <cellStyle name="_CN1-2_2011 十一併班 - CMS" xfId="2372"/>
    <cellStyle name="_Grace_201007" xfId="2373"/>
    <cellStyle name="강조색1 3" xfId="2374"/>
    <cellStyle name="_CIX 2011_2012 日本新年併班 - JST 2" xfId="2375"/>
    <cellStyle name="20% - Accent1 2 2 3" xfId="2376"/>
    <cellStyle name="Accent4 4 4" xfId="2377"/>
    <cellStyle name="_B009_JTP+CJ12_華中版估貨 (4)_PHM - LMD all_TMT 報告 (2)_ABX ,歐線 201112_B50306CVI 3" xfId="2378"/>
    <cellStyle name="_Christine 201006_2011 十一併班提案_HKG線改版 + MAL2線 研究 - 20121019 3" xfId="2379"/>
    <cellStyle name="アクセント 4 3 2" xfId="2380"/>
    <cellStyle name="_B009_JTP+CJ12_華中版估貨 (4)_PHM - LMD all_TMT 報告 (2)_B50306CVI" xfId="2381"/>
    <cellStyle name="_B009_JTP+CJ12_華中版估貨 (4)_PHM - LMD all_TMT 報告 (2)_B50306CVI 2" xfId="2382"/>
    <cellStyle name="_B009_JTP+CJ12_華中版估貨 (4)_PHM - LMD all_TMT 報告 (2)_Teresa 201110" xfId="2383"/>
    <cellStyle name="常规 2 3 4 3 3" xfId="2384"/>
    <cellStyle name="_JTP-月營運分析_1 3" xfId="2385"/>
    <cellStyle name="常规 5 10 3" xfId="2386"/>
    <cellStyle name="常规 9" xfId="2387"/>
    <cellStyle name="제목 3 2 3" xfId="2388"/>
    <cellStyle name="_B009_JTP+CJ12_華中版估貨 (4)_TMT 報告 (2)_Teresa 201110_B50306CVI" xfId="2389"/>
    <cellStyle name="20% - 강조색3 2 6" xfId="2390"/>
    <cellStyle name="常规 7 2 6 2" xfId="2391"/>
    <cellStyle name="_B009_JTP+CJ12_華中版估貨 (4)_PHM - LMD all_TMT 報告 (2)_Teresa 201110 2" xfId="2392"/>
    <cellStyle name="_B009_JTP+CJ12_華中版估貨 (4)_PHM - LMD all_TMT 報告 (2)_Teresa 201110 3" xfId="2393"/>
    <cellStyle name="강조색6 2 2 3 3" xfId="2394"/>
    <cellStyle name="_CIX100805C 2" xfId="2395"/>
    <cellStyle name="_Grace 201011_ABX -併班貨量預估 format 3" xfId="2396"/>
    <cellStyle name="_Grace 201006_ABX -併班貨量預估 format 3" xfId="2397"/>
    <cellStyle name="超链接 4 2 2 2" xfId="2398"/>
    <cellStyle name="Heading 4 4 4 2" xfId="2399"/>
    <cellStyle name="常规 19 10 3" xfId="2400"/>
    <cellStyle name="_B009_JTP+CJ12_華中版估貨 (4)_PHM - LMD all_TMT 報告 (2)_Teresa 201110_B50306CVI 2" xfId="2401"/>
    <cellStyle name="_B009_JTP+CJ12_華中版估貨 (4)_PHM - LMD all_TMT 報告 (2)_Teresa 201110_B50306CVI 3" xfId="2402"/>
    <cellStyle name="常规 2 2 3 2 4 2" xfId="2403"/>
    <cellStyle name="_JTP-月營運分析_華中版估貨 (4)_TMT 報告 (2)_Teresa 201110" xfId="2404"/>
    <cellStyle name="_資料整理Example 3" xfId="2405"/>
    <cellStyle name="Normal - Style8 2 3" xfId="2406"/>
    <cellStyle name="40% - Accent6 2 2 2 2 2" xfId="2407"/>
    <cellStyle name="_B009_JTP+CJ12_華中版估貨 (4)_Teresa 201110 2" xfId="2408"/>
    <cellStyle name="常规 2 2 4 6 2" xfId="2409"/>
    <cellStyle name="20% - 强调文字颜色 1 2 8" xfId="2410"/>
    <cellStyle name="_B009_JTP+CJ12_華中版估貨 (4)_Teresa 201110_B50306CVI" xfId="2411"/>
    <cellStyle name="_ESA 201107以後 3" xfId="2412"/>
    <cellStyle name="40% - Accent2 2 2 5" xfId="2413"/>
    <cellStyle name="Normal 2 24" xfId="2414"/>
    <cellStyle name="Normal 2 19" xfId="2415"/>
    <cellStyle name="_B009_JTP+CJ12_華中版估貨 (4)_Teresa 201110_B50306CVI 2" xfId="2416"/>
    <cellStyle name="_JTP-月營運分析_貨量總表_Teresa 201110_B50306CVI" xfId="2417"/>
    <cellStyle name="Normal 2 25" xfId="2418"/>
    <cellStyle name="_B009_JTP+CJ12_華中版估貨 (4)_Teresa 201110_B50306CVI 3" xfId="2419"/>
    <cellStyle name="20% - 강조색5 2 2" xfId="2420"/>
    <cellStyle name="_B009_JTP+CJ12_貨量總表_PHM - LMD all_ABX ,歐線 201112_B50306CVI 3" xfId="2421"/>
    <cellStyle name="20% - 强调文字颜色 1 2 3 4" xfId="2422"/>
    <cellStyle name="_B009_JTP+CJ12_華中版估貨 (4)_TMT 報告 (2)_ABX ,歐線 201112" xfId="2423"/>
    <cellStyle name="常规 2 2 8 8 3" xfId="2424"/>
    <cellStyle name="표준 2 2 3" xfId="2425"/>
    <cellStyle name="Bad 4 4" xfId="2426"/>
    <cellStyle name="Accent4 4 3 2" xfId="2427"/>
    <cellStyle name="輔色2 3" xfId="2428"/>
    <cellStyle name="20% - アクセント 6 2" xfId="2429"/>
    <cellStyle name="40% - Accent5 2 2 3 3" xfId="2430"/>
    <cellStyle name="_B009_JTP+CJ12_華中版估貨 (4)_TMT 報告 (2)_ABX ,歐線 201112 2" xfId="2431"/>
    <cellStyle name="표준 2 2 3 2" xfId="2432"/>
    <cellStyle name="Bad 4 4 2" xfId="2433"/>
    <cellStyle name="40% - 강조색2 2 2 3" xfId="2434"/>
    <cellStyle name="輔色2 3 2" xfId="2435"/>
    <cellStyle name="20% - アクセント 6 2 2" xfId="2436"/>
    <cellStyle name="_JTP-月營運分析_貨量總表_TMT 報告 (2)_B50306CVI 2" xfId="2437"/>
    <cellStyle name="_B009_JTP+CJ12_華中版估貨 (4)_TMT 報告 (2)_ABX ,歐線 201112 3" xfId="2438"/>
    <cellStyle name="40% - 강조색6 2 2" xfId="2439"/>
    <cellStyle name="40% - 강조색2 2 2 4" xfId="2440"/>
    <cellStyle name="輔色2 3 3" xfId="2441"/>
    <cellStyle name="20% - アクセント 6 2 3" xfId="2442"/>
    <cellStyle name="_Grace 201012_2012 CNY Blank Sailing BC update   (2)_CVT投入2500船型 study 20120704 (2)" xfId="2443"/>
    <cellStyle name="40% - Accent3 2 7" xfId="2444"/>
    <cellStyle name="_B009_JTP+CJ12_華中版估貨 (4)_TMT 報告 (2)_ABX ,歐線 201112_B50306CVI" xfId="2445"/>
    <cellStyle name="20% - Accent4 2 2 2 2 2" xfId="2446"/>
    <cellStyle name="20% - Accent4 4 4 2" xfId="2447"/>
    <cellStyle name="常规 16 9" xfId="2448"/>
    <cellStyle name="常规 21 9" xfId="2449"/>
    <cellStyle name="20% - Accent6 4 4" xfId="2450"/>
    <cellStyle name="_Grace 201012_2012 CNY Blank Sailing BC update   (2)_CVT投入2500船型 study 20120704 (2) 2" xfId="2451"/>
    <cellStyle name="Accent5 2 5" xfId="2452"/>
    <cellStyle name="_B009_JTP+CJ12_華中版估貨 (4)_TMT 報告 (2)_ABX ,歐線 201112_B50306CVI 2" xfId="2453"/>
    <cellStyle name="셀 확인 2 2 2 3" xfId="2454"/>
    <cellStyle name="常规 16 9 2" xfId="2455"/>
    <cellStyle name="常规 21 9 2" xfId="2456"/>
    <cellStyle name="20% - Accent6 4 4 2" xfId="2457"/>
    <cellStyle name="_Grace 201012_2012 CNY Blank Sailing BC update   (2)_CVT投入2500船型 study 20120704 (2) 3" xfId="2458"/>
    <cellStyle name="_B009_JTP+CJ12_華中版估貨 (4)_TMT 報告 (2)_ABX ,歐線 201112_B50306CVI 3" xfId="2459"/>
    <cellStyle name="Total 6 3" xfId="2460"/>
    <cellStyle name="_Grace 201011_2012 CNY Blank Sailing BC update   (2)_HKG線改版 + MAL2線 研究 - 20121019 3" xfId="2461"/>
    <cellStyle name="_Grace 201006_2012 CNY Blank Sailing BC update   (2)_HKG線改版 + MAL2線 研究 - 20121019 3" xfId="2462"/>
    <cellStyle name="20% - 强调文字颜色 3 2 2 3 2" xfId="2463"/>
    <cellStyle name="常规 2 2 6 5 2" xfId="2464"/>
    <cellStyle name="_B009_JTP+CJ12_華中版估貨 (4)_TMT 報告 (2)_B50306CVI" xfId="2465"/>
    <cellStyle name="備註 7" xfId="2466"/>
    <cellStyle name="60% - 輔色5 4" xfId="2467"/>
    <cellStyle name="_JTP-月營運分析_PHM - LMD all_PHM - LMD all 3" xfId="2468"/>
    <cellStyle name="_B009_JTP+CJ12_華中版估貨 (4)_TMT 報告 (2)_B50306CVI 2" xfId="2469"/>
    <cellStyle name="Accent1 2 4 2" xfId="2470"/>
    <cellStyle name="常规 8 16" xfId="2471"/>
    <cellStyle name="常规 8 21" xfId="2472"/>
    <cellStyle name="40% - Accent3 2 2 4" xfId="2473"/>
    <cellStyle name="_JTP-月營運分析_貨量總表_PHM - LMD all_PHM - LMD all_B50306CVI" xfId="2474"/>
    <cellStyle name="備註 8" xfId="2475"/>
    <cellStyle name="60% - 輔色5 5" xfId="2476"/>
    <cellStyle name="_B009_JTP+CJ12_華中版估貨 (4)_TMT 報告 (2)_B50306CVI 3" xfId="2477"/>
    <cellStyle name="_B009_JTP+CJ12_貨量總表_PHM - LMD all_TMT 報告 (2)_ABX ,歐線 201112_B50306CVI 2" xfId="2478"/>
    <cellStyle name="常规 7 4 7 2" xfId="2479"/>
    <cellStyle name="常规 8 17" xfId="2480"/>
    <cellStyle name="常规 8 22" xfId="2481"/>
    <cellStyle name="40% - Accent3 2 2 5" xfId="2482"/>
    <cellStyle name="_B009_JTP+CJ12_華中版估貨 (4)_TMT 報告 (2)_Teresa 201110" xfId="2483"/>
    <cellStyle name="_B009_JTP+CJ12_華中版估貨 (4)_TMT 報告 (2)_Teresa 201110_B50306CVI 2" xfId="2484"/>
    <cellStyle name="常规 2 6 8 3" xfId="2485"/>
    <cellStyle name="常规 3 6 11" xfId="2486"/>
    <cellStyle name="Normal 3 3 4" xfId="2487"/>
    <cellStyle name="40% - 强调文字颜色 1 3" xfId="2488"/>
    <cellStyle name="20% - 輔色2 3" xfId="2489"/>
    <cellStyle name="常规 5 10 3 2" xfId="2490"/>
    <cellStyle name="常规 9 2" xfId="2491"/>
    <cellStyle name="제목 3 2 3 2" xfId="2492"/>
    <cellStyle name="_B009_JTP+CJ12_華中版估貨 (4)_TMT 報告 (2)_Teresa 201110_B50306CVI 3" xfId="2493"/>
    <cellStyle name="_CIK-1_2012 CNY Blank Sailing BC update   (2)_TPS+HPH 整併研究 - 20121012 2" xfId="2494"/>
    <cellStyle name="常规 2 6 8 4" xfId="2495"/>
    <cellStyle name="Normal 3 3 5" xfId="2496"/>
    <cellStyle name="40% - 强调文字颜色 1 4" xfId="2497"/>
    <cellStyle name="20% - 輔色2 4" xfId="2498"/>
    <cellStyle name="常规 2 18 3 2" xfId="2499"/>
    <cellStyle name="常规 5 10 3 3" xfId="2500"/>
    <cellStyle name="常规 9 3" xfId="2501"/>
    <cellStyle name="제목 3 2 3 3" xfId="2502"/>
    <cellStyle name="Normal - Style2 2" xfId="2503"/>
    <cellStyle name="千位分隔[0] 2 4 5 2" xfId="2504"/>
    <cellStyle name="_HK &amp; PRD 效益分析201012_2013 潑水節併班-NTE 3" xfId="2505"/>
    <cellStyle name="_B009_JTP+CJ12_貨量總表 2" xfId="2506"/>
    <cellStyle name="40% - Accent5 2" xfId="2507"/>
    <cellStyle name="常规 9 2 2 11" xfId="2508"/>
    <cellStyle name="常规 9 2 4 8" xfId="2509"/>
    <cellStyle name="超链接 3 2 4 2" xfId="2510"/>
    <cellStyle name="Heading 8" xfId="2511"/>
    <cellStyle name="20% - Акцент6 2" xfId="2512"/>
    <cellStyle name="警告文本 2 3" xfId="2513"/>
    <cellStyle name="Normal - Style2 3" xfId="2514"/>
    <cellStyle name="20% - Accent1 3 2 2 2" xfId="2515"/>
    <cellStyle name="_B009_JTP+CJ12_貨量總表 3" xfId="2516"/>
    <cellStyle name="40% - Accent5 3" xfId="2517"/>
    <cellStyle name="常规 9 2 2 12" xfId="2518"/>
    <cellStyle name="常规 9 2 4 9" xfId="2519"/>
    <cellStyle name="_B009_JTP+CJ12_貨量總表_ABX ,歐線 201112" xfId="2520"/>
    <cellStyle name="20% - 强调文字颜色 6 2 2 5" xfId="2521"/>
    <cellStyle name="着色 2 2 2" xfId="2522"/>
    <cellStyle name="_B009_JTP+CJ12_貨量總表_PHM - LMD all_TMT 報告 (2) 2" xfId="2523"/>
    <cellStyle name="20% - 着色 6 2 2" xfId="2524"/>
    <cellStyle name="_CCI_2011_2012 CNY Blank Sailing BC update   (2)_TPS+HPH 整併研究 - 20121012 3" xfId="2525"/>
    <cellStyle name="Accent5_2012_1st_Qtr_SKD_Review" xfId="2526"/>
    <cellStyle name="常规 9 2 3 5 3" xfId="2527"/>
    <cellStyle name="60% - Accent4 4 4" xfId="2528"/>
    <cellStyle name="_B009_JTP+CJ12_貨量總表_ABX ,歐線 201112 2" xfId="2529"/>
    <cellStyle name="_IFX 營運分析_2011 十一併班 - CIX 2" xfId="2530"/>
    <cellStyle name="60% - Accent4 4 5" xfId="2531"/>
    <cellStyle name="_B009_JTP+CJ12_貨量總表_ABX ,歐線 201112 3" xfId="2532"/>
    <cellStyle name="60% - Accent3 2" xfId="2533"/>
    <cellStyle name="_B009_JTP+CJ12_貨量總表_ABX ,歐線 201112_B50306CVI" xfId="2534"/>
    <cellStyle name="常规 10 9 3" xfId="2535"/>
    <cellStyle name="Accent4 3" xfId="2536"/>
    <cellStyle name="20% - 강조색1 2" xfId="2537"/>
    <cellStyle name="_B009_JTP+CJ12_貨量總表_ABX ,歐線 201112_B50306CVI 2" xfId="2538"/>
    <cellStyle name="Accent4 3 2" xfId="2539"/>
    <cellStyle name="_NS3 upsize to 3 x 2,500 (樂觀)" xfId="2540"/>
    <cellStyle name="20% - 강조색1 2 2" xfId="2541"/>
    <cellStyle name="常规 2 2 4 13 3" xfId="2542"/>
    <cellStyle name="常规 20 2 2 5" xfId="2543"/>
    <cellStyle name="_B009_JTP+CJ12_貨量總表_TMT 報告 (2)_Teresa 201110_B50306CVI" xfId="2544"/>
    <cellStyle name="20% - 강조색4 2" xfId="2545"/>
    <cellStyle name="_B009_JTP+CJ12_貨量總表_ABX ,歐線 201112_B50306CVI 3" xfId="2546"/>
    <cellStyle name="Accent4 3 3" xfId="2547"/>
    <cellStyle name="_Grace_201007_2011 十一併班 - TMT 2" xfId="2548"/>
    <cellStyle name="60% - Accent3 3 2 2" xfId="2549"/>
    <cellStyle name="20% - 강조색1 2 3" xfId="2550"/>
    <cellStyle name="60% - 輔色6 2" xfId="2551"/>
    <cellStyle name="_JSH_月營運分析_JSH_月營運分析_B50306CVI 3" xfId="2552"/>
    <cellStyle name="_B009_JTP+CJ12_貨量總表_B50306CVI" xfId="2553"/>
    <cellStyle name="20% - 강조색5 4 3" xfId="2554"/>
    <cellStyle name="40% - Accent3 2 3 2" xfId="2555"/>
    <cellStyle name="60% - 輔色6 2 2" xfId="2556"/>
    <cellStyle name="_B009_JTP+CJ12_貨量總表_B50306CVI 2" xfId="2557"/>
    <cellStyle name="标题 1 4" xfId="2558"/>
    <cellStyle name="20% - 强调文字颜色 5 2 2 3 3" xfId="2559"/>
    <cellStyle name="40% - Accent3 2 3 2 2" xfId="2560"/>
    <cellStyle name="常规 7 15 4 3" xfId="2561"/>
    <cellStyle name="LineTableCell" xfId="2562"/>
    <cellStyle name="_CN1-2_2012 CNY Blank Sailing BC update   (2)_CVT投入2500船型 study 20120704 (2) 3" xfId="2563"/>
    <cellStyle name="常规 21 5 2 2" xfId="2564"/>
    <cellStyle name="60% - 輔色6 2 3" xfId="2565"/>
    <cellStyle name="_Grace 201011_2011 十一併班 - WSA ESA" xfId="2566"/>
    <cellStyle name="_Grace 201006_2011 十一併班 - WSA ESA" xfId="2567"/>
    <cellStyle name="_B009_JTP+CJ12_貨量總表_B50306CVI 3" xfId="2568"/>
    <cellStyle name="常规 7 18 10" xfId="2569"/>
    <cellStyle name="标题 1 5" xfId="2570"/>
    <cellStyle name="40% - Accent3 2 3 2 3" xfId="2571"/>
    <cellStyle name="_Doris_201104 2" xfId="2572"/>
    <cellStyle name="_B009_JTP+CJ12_貨量總表_PHM - LMD all_PHM - LMD all_Teresa 201110 2" xfId="2573"/>
    <cellStyle name="_Christine 201006_2011 十一併班 - TMT" xfId="2574"/>
    <cellStyle name="常规 6 2 10" xfId="2575"/>
    <cellStyle name="一般 18" xfId="2576"/>
    <cellStyle name="20% - Accent5 2 3 5" xfId="2577"/>
    <cellStyle name="Normal 4 2" xfId="2578"/>
    <cellStyle name="_HK &amp; PRD 效益分析201011_2013 潑水節併班-NTE" xfId="2579"/>
    <cellStyle name="Heading 2 5" xfId="2580"/>
    <cellStyle name="60% - Accent6 2 2 3" xfId="2581"/>
    <cellStyle name="_B009_JTP+CJ12_貨量總表_PHM - LMD all_ABX ,歐線 201112" xfId="2582"/>
    <cellStyle name="Normal 4 2 2" xfId="2583"/>
    <cellStyle name="_HK &amp; PRD 效益分析201011_2013 潑水節併班-NTE 2" xfId="2584"/>
    <cellStyle name="常规 2 3 13" xfId="2585"/>
    <cellStyle name="_Christine edit 201008_2013 潑水節併班-NTE" xfId="2586"/>
    <cellStyle name="Total 2 2 5" xfId="2587"/>
    <cellStyle name="60% - Accent6 2 2 3 2" xfId="2588"/>
    <cellStyle name="_B009_JTP+CJ12_貨量總表_PHM - LMD all_ABX ,歐線 201112 2" xfId="2589"/>
    <cellStyle name="常规 2 4 5 3 3" xfId="2590"/>
    <cellStyle name="_KL欧州航路　5500単独配船化　試算改　May27.2009" xfId="2591"/>
    <cellStyle name="樣式 1 4 2" xfId="2592"/>
    <cellStyle name="Normal 4 2 3" xfId="2593"/>
    <cellStyle name="_HK &amp; PRD 效益分析201011_2013 潑水節併班-NTE 3" xfId="2594"/>
    <cellStyle name="常规 2 3 14" xfId="2595"/>
    <cellStyle name="_Book6 2" xfId="2596"/>
    <cellStyle name="제목 1 2 6" xfId="2597"/>
    <cellStyle name="_B009_JTP+CJ12_貨量總表_PHM - LMD all_ABX ,歐線 201112 3" xfId="2598"/>
    <cellStyle name="_B009_JTP+CJ12_貨量總表_PHM - LMD all_ABX ,歐線 201112_B50306CVI" xfId="2599"/>
    <cellStyle name="常规 5 14 8 2" xfId="2600"/>
    <cellStyle name="_B009_JTP+CJ12_貨量總表_PHM - LMD all_ABX ,歐線 201112_B50306CVI 2" xfId="2601"/>
    <cellStyle name="20% - 强调文字颜色 1 2 3 3" xfId="2602"/>
    <cellStyle name="_B009_JTP+CJ12_貨量總表_PHM - LMD all_PHM - LMD all" xfId="2603"/>
    <cellStyle name="常规 2 6 3 8" xfId="2604"/>
    <cellStyle name="Accent1 2 2 2 2" xfId="2605"/>
    <cellStyle name="_CCI_2011_2011 十一併班 - CMS" xfId="2606"/>
    <cellStyle name="_Teresa 201203" xfId="2607"/>
    <cellStyle name="常规 2 3 7 12" xfId="2608"/>
    <cellStyle name="常规 7 12 6 3" xfId="2609"/>
    <cellStyle name="常规 7 9 3" xfId="2610"/>
    <cellStyle name="_B009_JTP+CJ12_貨量總表_PHM - LMD all_PHM - LMD all 2" xfId="2611"/>
    <cellStyle name="常规 2 6 3 8 2" xfId="2612"/>
    <cellStyle name="好_NE1-3 2010-03-03 3 3" xfId="2613"/>
    <cellStyle name="_CIK-1_2012 CNY Blank Sailing BC update   (2)_TPS+HPH 整併研究 - 20121012 3" xfId="2614"/>
    <cellStyle name="常规 21 2 4 2 2" xfId="2615"/>
    <cellStyle name="60% - アクセント 4 4 2" xfId="2616"/>
    <cellStyle name="20% - 輔色2 5" xfId="2617"/>
    <cellStyle name="常规 2 18 3 3" xfId="2618"/>
    <cellStyle name="常规 9 4" xfId="2619"/>
    <cellStyle name="좋음 2 2 2" xfId="2620"/>
    <cellStyle name="_NCT 2011_2012 CNY Blank Sailing BC update   (2)_CVT投入2500船型 study 20120704 (2)" xfId="2621"/>
    <cellStyle name="常规 4 7 2" xfId="2622"/>
    <cellStyle name="Accent1 2 2 2 2 2" xfId="2623"/>
    <cellStyle name="_CCI_2011_2011 十一併班 - CMS 2" xfId="2624"/>
    <cellStyle name="_Teresa 201203 2" xfId="2625"/>
    <cellStyle name="常规 7 9 3 2" xfId="2626"/>
    <cellStyle name="Border" xfId="2627"/>
    <cellStyle name="_B009_JTP+CJ12_貨量總表_PHM - LMD all_PHM - LMD all 3" xfId="2628"/>
    <cellStyle name="_CVT 2" xfId="2629"/>
    <cellStyle name="常规 2 6 3 8 3" xfId="2630"/>
    <cellStyle name="Хороший" xfId="2631"/>
    <cellStyle name="_CCI_2011_2011 十一併班 - CMS 3" xfId="2632"/>
    <cellStyle name="_PHX _Annie_201302 2" xfId="2633"/>
    <cellStyle name="_Teresa 201203 3" xfId="2634"/>
    <cellStyle name="常规 7 9 3 3" xfId="2635"/>
    <cellStyle name="_JTP-月營運分析_ABX_月營運分析 3" xfId="2636"/>
    <cellStyle name="標題 3 2" xfId="2637"/>
    <cellStyle name="60% - アクセント 2 3 2" xfId="2638"/>
    <cellStyle name="常规 2 16 2 3" xfId="2639"/>
    <cellStyle name="常规 2 21 2 3" xfId="2640"/>
    <cellStyle name="_B009_JTP+CJ12_貨量總表_PHM - LMD all_PHM - LMD all_ABX ,歐線 201112" xfId="2641"/>
    <cellStyle name="常规 2 6 2" xfId="2642"/>
    <cellStyle name="20% - Accent3 3 3 3" xfId="2643"/>
    <cellStyle name="常规 2 4 7 5" xfId="2644"/>
    <cellStyle name="好_VSM 1106" xfId="2645"/>
    <cellStyle name="標題 3 2 2" xfId="2646"/>
    <cellStyle name="_B009_JTP+CJ12_貨量總表_PHM - LMD all_PHM - LMD all_ABX ,歐線 201112 2" xfId="2647"/>
    <cellStyle name="常规 2 6 2 2" xfId="2648"/>
    <cellStyle name="_JTH 2" xfId="2649"/>
    <cellStyle name="_B009_JTP+CJ12_貨量總表_PHM - LMD all_PHM - LMD all_ABX ,歐線 201112_B50306CVI" xfId="2650"/>
    <cellStyle name="_B009_JTP+CJ12_貨量總表_PHM - LMD all_PHM - LMD all_ABX ,歐線 201112_B50306CVI 2" xfId="2651"/>
    <cellStyle name="_B009_JTP+CJ12_貨量總表_PHM - LMD all_PHM - LMD all_ABX ,歐線 201112_B50306CVI 3" xfId="2652"/>
    <cellStyle name="_JTP-月營運分析_貨量總表_PHM - LMD all_Teresa 201110_B50306CVI 3" xfId="2653"/>
    <cellStyle name="_YML-AES-MCS-Mar09_KEU Slot Cost Calc 02-02-2010_Simulation 2 2" xfId="2654"/>
    <cellStyle name="_B009_JTP+CJ12_貨量總表_PHM - LMD all_PHM - LMD all_B50306CVI" xfId="2655"/>
    <cellStyle name="_IFX 2012 營運分析 3" xfId="2656"/>
    <cellStyle name="_B009_JTP+CJ12_貨量總表_PHM - LMD all_PHM - LMD all_B50306CVI 2" xfId="2657"/>
    <cellStyle name="輔色5 3" xfId="2658"/>
    <cellStyle name="_B009_JTP+CJ12_貨量總表_PHM - LMD all_PHM - LMD all_B50306CVI 3" xfId="2659"/>
    <cellStyle name="輔色5 4" xfId="2660"/>
    <cellStyle name="リンク セル 2 3" xfId="2661"/>
    <cellStyle name="_Doris_201104" xfId="2662"/>
    <cellStyle name="_B009_JTP+CJ12_貨量總表_PHM - LMD all_PHM - LMD all_Teresa 201110" xfId="2663"/>
    <cellStyle name="常规 9 2 3 2 3" xfId="2664"/>
    <cellStyle name="Note 3 4 2" xfId="2665"/>
    <cellStyle name="AeE?_INQUIRY ?μ?÷A?A? " xfId="2666"/>
    <cellStyle name="20% - 强调文字颜色 6 2 2 2 2" xfId="2667"/>
    <cellStyle name="_JSH add ZHA 2" xfId="2668"/>
    <cellStyle name="_YML-AES-MCS-Mar09_KEU Slot Cost Calc 02-02-2010_Simulation 2" xfId="2669"/>
    <cellStyle name="千位分隔[0] 2 3 5 2" xfId="2670"/>
    <cellStyle name="_Doris_201104 3" xfId="2671"/>
    <cellStyle name="Linked Cell 2 3 2" xfId="2672"/>
    <cellStyle name="_SHA-2009後_2012 日本新年併班 - JTS 2" xfId="2673"/>
    <cellStyle name="_B009_JTP+CJ12_貨量總表_PHM - LMD all_PHM - LMD all_Teresa 201110 3" xfId="2674"/>
    <cellStyle name="_B009_JTP+CJ12_貨量總表_PHM - LMD all_PHM - LMD all_Teresa 201110_B50306CVI" xfId="2675"/>
    <cellStyle name="常规 3 13 10" xfId="2676"/>
    <cellStyle name="표준 2 2 4" xfId="2677"/>
    <cellStyle name="Bad 4 5" xfId="2678"/>
    <cellStyle name="輔色2 4" xfId="2679"/>
    <cellStyle name="20% - アクセント 6 3" xfId="2680"/>
    <cellStyle name="_CN1-2_2011 十一併班 - TMT" xfId="2681"/>
    <cellStyle name="常规 16 3 2" xfId="2682"/>
    <cellStyle name="常规 21 3 2" xfId="2683"/>
    <cellStyle name="_B009_JTP+CJ12_貨量總表_TMT 報告 (2)_ABX ,歐線 201112 2" xfId="2684"/>
    <cellStyle name="강조색1 2 3" xfId="2685"/>
    <cellStyle name="_NCT 2011_2012 日本新年併班 - JSH 3" xfId="2686"/>
    <cellStyle name="20% - Accent1 2 2 2 3" xfId="2687"/>
    <cellStyle name="_CMS_1x60s+2x51s 2" xfId="2688"/>
    <cellStyle name="常规 8 7 4" xfId="2689"/>
    <cellStyle name="20% - 강조색5 2 3 3" xfId="2690"/>
    <cellStyle name="강조색1 2 3 3" xfId="2691"/>
    <cellStyle name="_Doris_201102_2011 十一併班 - CMS" xfId="2692"/>
    <cellStyle name="40% - Accent2 3 4 2" xfId="2693"/>
    <cellStyle name="Note 3 2 2 2" xfId="2694"/>
    <cellStyle name="_B009_JTP+CJ12_貨量總表_PHM - LMD all_PHM - LMD all_Teresa 201110_B50306CVI 3" xfId="2695"/>
    <cellStyle name="40% - 강조색6 3 2" xfId="2696"/>
    <cellStyle name="_印度線(套用自有船成本)" xfId="2697"/>
    <cellStyle name="20% - アクセント 6 3 3" xfId="2698"/>
    <cellStyle name="통화 [0] 2" xfId="2699"/>
    <cellStyle name="_CN1-2_2011 十一併班 - TMT 3" xfId="2700"/>
    <cellStyle name="常规 6 3 2 6 2" xfId="2701"/>
    <cellStyle name="_JTP-月營運分析_PHM - LMD all_TMT 報告 (2)_Teresa 201110 2" xfId="2702"/>
    <cellStyle name="_B009_JTP+CJ12_貨量總表_PHM - LMD all_PHM - LMD all_TMT 報告 (2)" xfId="2703"/>
    <cellStyle name="강조색6 7" xfId="2704"/>
    <cellStyle name="_B009_JTP+CJ12_貨量總表_PHM - LMD all_PHM - LMD all_TMT 報告 (2) 2" xfId="2705"/>
    <cellStyle name="60% - Accent5 4 3 2" xfId="2706"/>
    <cellStyle name="_B009_JTP+CJ12_貨量總表_PHM - LMD all_PHM - LMD all_TMT 報告 (2) 3" xfId="2707"/>
    <cellStyle name="_CCI_2011_2012 日本新年併班 - JTS 2" xfId="2708"/>
    <cellStyle name="강조색6 2 5" xfId="2709"/>
    <cellStyle name="_PSW_2_3_6_20091008 (3) 3" xfId="2710"/>
    <cellStyle name="Normal 3 6 5" xfId="2711"/>
    <cellStyle name="40% - 强调文字颜色 4 4" xfId="2712"/>
    <cellStyle name="20% - 輔色5 4" xfId="2713"/>
    <cellStyle name="常规 2 18 6 2" xfId="2714"/>
    <cellStyle name="常规 5 10 6 3" xfId="2715"/>
    <cellStyle name="_B009_JTP+CJ12_貨量總表_PHM - LMD all_PHM - LMD all_TMT 報告 (2)_ABX ,歐線 201112 3" xfId="2716"/>
    <cellStyle name="40% - Accent6 2 3 2 2" xfId="2717"/>
    <cellStyle name="_IFX 營運分析_2012 CNY Blank Sailing BC update   (2)" xfId="2718"/>
    <cellStyle name="常规 5 19 3" xfId="2719"/>
    <cellStyle name="常规 5 24 3" xfId="2720"/>
    <cellStyle name="20% - アクセント 6 5" xfId="2721"/>
    <cellStyle name="_B009_JTP+CJ12_貨量總表_PHM - LMD all_PHM - LMD all_TMT 報告 (2)_B50306CVI" xfId="2722"/>
    <cellStyle name="好_StartUp_2013 JP Golden Week 試算rvs 3" xfId="2723"/>
    <cellStyle name="_JTP-月營運分析_PS1+3_月營運分析_ABX_月營運分析 2" xfId="2724"/>
    <cellStyle name="_B009_JTP+CJ12_貨量總表_PHM - LMD all_PHM - LMD all_TMT 報告 (2)_B50306CVI 3" xfId="2725"/>
    <cellStyle name="_IFX 營運分析_2012 CNY Blank Sailing BC update   (2) 3" xfId="2726"/>
    <cellStyle name="常规 2 37 3 2" xfId="2727"/>
    <cellStyle name="40% - 강조색6 5 2" xfId="2728"/>
    <cellStyle name="_Grace 201012_2012 CNY Blank Sailing BC update   (2) 2" xfId="2729"/>
    <cellStyle name="_JTP-月營運分析_華中版估貨 (4)_PHM - LMD all_TMT 報告 (2)_ABX ,歐線 201112 3" xfId="2730"/>
    <cellStyle name="_B009_JTP+CJ12_貨量總表_PHM - LMD all_PHM - LMD all_TMT 報告 (2)_Teresa 201110" xfId="2731"/>
    <cellStyle name="계산 2 3 2" xfId="2732"/>
    <cellStyle name="Copied 7" xfId="2733"/>
    <cellStyle name="_JST 3" xfId="2734"/>
    <cellStyle name="常规 2 3 6 2 2" xfId="2735"/>
    <cellStyle name="常规 7 10 7" xfId="2736"/>
    <cellStyle name="_B009_JTP+CJ12_貨量總表_PHM - LMD all_PHM - LMD all_TMT 報告 (2)_Teresa 201110 2" xfId="2737"/>
    <cellStyle name="계산 2 3 3" xfId="2738"/>
    <cellStyle name="_HK &amp; PRD 效益分析201011_Annie_201302" xfId="2739"/>
    <cellStyle name="常规 2 3 6 2 3" xfId="2740"/>
    <cellStyle name="常规 7 10 8" xfId="2741"/>
    <cellStyle name="_B009_JTP+CJ12_貨量總表_PHM - LMD all_PHM - LMD all_TMT 報告 (2)_Teresa 201110 3" xfId="2742"/>
    <cellStyle name="Normal 3 3 3 2" xfId="2743"/>
    <cellStyle name="40% - 强调文字颜色 1 2 2" xfId="2744"/>
    <cellStyle name="20% - 輔色2 2 2" xfId="2745"/>
    <cellStyle name="_JTP-月營運分析_貨量總表_PHM - LMD all_PHM - LMD all_TMT 報告 (2) 3" xfId="2746"/>
    <cellStyle name="_B009_JTP+CJ12_貨量總表_PHM - LMD all_Teresa 201110" xfId="2747"/>
    <cellStyle name="_JTP-月營運分析_JSH_月營運分析_JSH_月營運分析 2" xfId="2748"/>
    <cellStyle name="_B009_JTP+CJ12_貨量總表_PHM - LMD all_TMT 報告 (2)" xfId="2749"/>
    <cellStyle name="20% - 着色 6 2" xfId="2750"/>
    <cellStyle name="_JTP-月營運分析_貨量總表_ABX ,歐線 201112_B50306CVI" xfId="2751"/>
    <cellStyle name="常规 21 2 6 2" xfId="2752"/>
    <cellStyle name="_B009_JTP+CJ12_貨量總表_PHM - LMD all_TMT 報告 (2)_ABX ,歐線 201112" xfId="2753"/>
    <cellStyle name="常规 2 6 5 8" xfId="2754"/>
    <cellStyle name="_JTP-月營運分析_貨量總表_ABX ,歐線 201112_B50306CVI 2" xfId="2755"/>
    <cellStyle name="超链接 3 4 4" xfId="2756"/>
    <cellStyle name="_B009_JTP+CJ12_貨量總表_PHM - LMD all_TMT 報告 (2)_ABX ,歐線 201112 2" xfId="2757"/>
    <cellStyle name="常规 2 6 5 8 2" xfId="2758"/>
    <cellStyle name="千位分隔[0] 2 6 5" xfId="2759"/>
    <cellStyle name="_B009_JTP+CJ12_貨量總表_PHM - LMD all_TMT 報告 (2)_B50306CVI" xfId="2760"/>
    <cellStyle name="40% - 强调文字颜色 2 2 5 2" xfId="2761"/>
    <cellStyle name="_Christine 201006_2011 十一併班提案_CVT投入2500船型 study 20120704 (2) 2" xfId="2762"/>
    <cellStyle name="_B009_JTP+CJ12_貨量總表_PHM - LMD all_TMT 報告 (2)_Teresa 201110" xfId="2763"/>
    <cellStyle name="_StartUp_NTE NOW 2" xfId="2764"/>
    <cellStyle name="_B009_JTP+CJ12_貨量總表_PHM - LMD all_TMT 報告 (2)_Teresa 201110 2" xfId="2765"/>
    <cellStyle name="40% - Accent5_2012_1st_Qtr_SKD_Review" xfId="2766"/>
    <cellStyle name="_FES-第九條 Kota Lumba 租金模擬 19000-II_2011 十一併班 - WSA ESA" xfId="2767"/>
    <cellStyle name="常规 7 13 8 2" xfId="2768"/>
    <cellStyle name="_B009_JTP+CJ12_貨量總表_PHM - LMD all_TMT 報告 (2)_Teresa 201110 3" xfId="2769"/>
    <cellStyle name="_B009_JTP+CJ12_貨量總表_PHM - LMD all_TMT 報告 (2)_Teresa 201110_B50306CVI" xfId="2770"/>
    <cellStyle name="常规 18 2 5 3" xfId="2771"/>
    <cellStyle name="_B009_JTP+CJ12_貨量總表_PHM - LMD all_TMT 報告 (2)_Teresa 201110_B50306CVI 3" xfId="2772"/>
    <cellStyle name="常规 2 2 4 8 2" xfId="2773"/>
    <cellStyle name="_B009_JTP+CJ12_貨量總表_Teresa 201110 2" xfId="2774"/>
    <cellStyle name="60% - 강조색1 7" xfId="2775"/>
    <cellStyle name="常规 9 2 8 7" xfId="2776"/>
    <cellStyle name="_JTP-月營運分析_PHM - LMD all_TMT 報告 (2)_ABX ,歐線 201112" xfId="2777"/>
    <cellStyle name="_B009_JTP+CJ12_貨量總表_Teresa 201110_B50306CVI" xfId="2778"/>
    <cellStyle name="_Doris_201208 2" xfId="2779"/>
    <cellStyle name="常规 10 2 2 4" xfId="2780"/>
    <cellStyle name="常规 9 2 8 7 3" xfId="2781"/>
    <cellStyle name="样式 1 6" xfId="2782"/>
    <cellStyle name="_JTP-月營運分析_PHM - LMD all_TMT 報告 (2)_ABX ,歐線 201112 3" xfId="2783"/>
    <cellStyle name="Good 2 2 4" xfId="2784"/>
    <cellStyle name="40% - Accent5 8" xfId="2785"/>
    <cellStyle name="40% - 强调文字颜色 4 2 3 3 2" xfId="2786"/>
    <cellStyle name="_B009_JTP+CJ12_貨量總表_Teresa 201110_B50306CVI 3" xfId="2787"/>
    <cellStyle name="常规 2 2 2 5 2" xfId="2788"/>
    <cellStyle name="强调文字颜色 2 2" xfId="2789"/>
    <cellStyle name="アクセント 1 4 2" xfId="2790"/>
    <cellStyle name="常规 7 18 8 2" xfId="2791"/>
    <cellStyle name="_IFX 營運分析_2012 CNY Blank Sailing BC update   (2)_CVT投入2500船型 study 20120704 (2) 3" xfId="2792"/>
    <cellStyle name="Neutral 2 2 2 3 2" xfId="2793"/>
    <cellStyle name="_B009_JTP+CJ12_貨量總表_TMT 報告 (2) 3" xfId="2794"/>
    <cellStyle name="常规 16 3" xfId="2795"/>
    <cellStyle name="常规 21 3" xfId="2796"/>
    <cellStyle name="_B009_JTP+CJ12_貨量總表_TMT 報告 (2)_ABX ,歐線 201112" xfId="2797"/>
    <cellStyle name="常规 5 2 2 3 2" xfId="2798"/>
    <cellStyle name="常规 16 3 3" xfId="2799"/>
    <cellStyle name="常规 2 9 2 2 2" xfId="2800"/>
    <cellStyle name="常规 21 3 3" xfId="2801"/>
    <cellStyle name="_B009_JTP+CJ12_貨量總表_TMT 報告 (2)_ABX ,歐線 201112 3" xfId="2802"/>
    <cellStyle name="강조색1 2 4" xfId="2803"/>
    <cellStyle name="20% - Accent1 2 2 2 4" xfId="2804"/>
    <cellStyle name="제목" xfId="2805"/>
    <cellStyle name="_B009_JTP+CJ12_貨量總表_TMT 報告 (2)_ABX ,歐線 201112_B50306CVI" xfId="2806"/>
    <cellStyle name="常规 2 3 13 2" xfId="2807"/>
    <cellStyle name="Accent5 4" xfId="2808"/>
    <cellStyle name="_Christine edit 201008_2013 潑水節併班-NTE 2" xfId="2809"/>
    <cellStyle name="20% - 강조색2 3" xfId="2810"/>
    <cellStyle name="_B009_JTP+CJ12_貨量總表_TMT 報告 (2)_ABX ,歐線 201112_B50306CVI 2" xfId="2811"/>
    <cellStyle name="Accent5 4 2" xfId="2812"/>
    <cellStyle name="60% - Accent4 7" xfId="2813"/>
    <cellStyle name="20% - 강조색2 3 2" xfId="2814"/>
    <cellStyle name="_B009_JTP+CJ12_貨量總表_TMT 報告 (2)_ABX ,歐線 201112_B50306CVI 3" xfId="2815"/>
    <cellStyle name="Accent5 4 3" xfId="2816"/>
    <cellStyle name="_Grace 201012_2011 十一併班 - WSA ESA" xfId="2817"/>
    <cellStyle name="60% - Accent3 4 3 2" xfId="2818"/>
    <cellStyle name="20% - 강조색2 3 3" xfId="2819"/>
    <cellStyle name="_Grace 201011_2011 十一併班提案" xfId="2820"/>
    <cellStyle name="_Grace 201006_2011 十一併班提案" xfId="2821"/>
    <cellStyle name="20% - 强调文字颜色 5 2" xfId="2822"/>
    <cellStyle name="_B009_JTP+CJ12_貨量總表_TMT 報告 (2)_B50306CVI" xfId="2823"/>
    <cellStyle name="Good 2 2 2 3" xfId="2824"/>
    <cellStyle name="40% - 强调文字颜色 6 2 7" xfId="2825"/>
    <cellStyle name="_B009_JTP+CJ12_貨量總表_TMT 報告 (2)_B50306CVI 2" xfId="2826"/>
    <cellStyle name="40% - Accent5 6 3" xfId="2827"/>
    <cellStyle name="_Grace 201011_2011 十一併班提案 2" xfId="2828"/>
    <cellStyle name="_Grace 201006_2011 十一併班提案 2" xfId="2829"/>
    <cellStyle name="20% - 强调文字颜色 5 2 2" xfId="2830"/>
    <cellStyle name="Good 2 2 2 4" xfId="2831"/>
    <cellStyle name="40% - 强调文字颜色 6 2 8" xfId="2832"/>
    <cellStyle name="_Grace_201007_2012 日本新年併班 - JST" xfId="2833"/>
    <cellStyle name="_B009_JTP+CJ12_貨量總表_TMT 報告 (2)_B50306CVI 3" xfId="2834"/>
    <cellStyle name="_Grace 201011_2011 十一併班提案 3" xfId="2835"/>
    <cellStyle name="_Grace 201006_2011 十一併班提案 3" xfId="2836"/>
    <cellStyle name="20% - 强调文字颜色 5 2 3" xfId="2837"/>
    <cellStyle name="Normal 12 3" xfId="2838"/>
    <cellStyle name="Calculation" xfId="2839"/>
    <cellStyle name="_B009_JTP+CJ12_貨量總表_TMT 報告 (2)_Teresa 201110" xfId="2840"/>
    <cellStyle name="常规 7 9 7" xfId="2841"/>
    <cellStyle name="Calculation 3" xfId="2842"/>
    <cellStyle name="_B009_JTP+CJ12_貨量總表_TMT 報告 (2)_Teresa 201110 3" xfId="2843"/>
    <cellStyle name="常规 2 3 5 8" xfId="2844"/>
    <cellStyle name="常规 7 9 7 3" xfId="2845"/>
    <cellStyle name="ÄÞ¸¶ [0]_94½ÇÀû (2)" xfId="2846"/>
    <cellStyle name="_StartUp_PA2 NOW 2" xfId="2847"/>
    <cellStyle name="常规 6 13 2 2" xfId="2848"/>
    <cellStyle name="_B009_JTP+CJ12_貨量總表_TMT 報告 (2)_Teresa 201110_B50306CVI 2" xfId="2849"/>
    <cellStyle name="20% - 강조색4 2 2" xfId="2850"/>
    <cellStyle name="一般 2 4" xfId="2851"/>
    <cellStyle name="_B009_JTP+CJ12_貨量總表_TMT 報告 (2)_Teresa 201110_B50306CVI 3" xfId="2852"/>
    <cellStyle name="20% - 강조색4 2 3" xfId="2853"/>
    <cellStyle name="一般 2 5" xfId="2854"/>
    <cellStyle name="_Book6" xfId="2855"/>
    <cellStyle name="_Grace_201007_Annie_201302" xfId="2856"/>
    <cellStyle name="常规 3 15 8 2" xfId="2857"/>
    <cellStyle name="_Book6 3" xfId="2858"/>
    <cellStyle name="60% - 强调文字颜色 4 2 3 3" xfId="2859"/>
    <cellStyle name="_Book6_B50306CVI" xfId="2860"/>
    <cellStyle name="Sombra2 2 3" xfId="2861"/>
    <cellStyle name="_Book6_B50306CVI 2" xfId="2862"/>
    <cellStyle name="20% - 强调文字颜色 1 2 2 2 3" xfId="2863"/>
    <cellStyle name="_JTP-月營運分析_PS1+3_月營運分析" xfId="2864"/>
    <cellStyle name="40% - Accent4 2 2 4 2" xfId="2865"/>
    <cellStyle name="Warning Text 2 2 2 3 2" xfId="2866"/>
    <cellStyle name="_Bunker Cons Budget EURCO" xfId="2867"/>
    <cellStyle name="_MAIL_201101_JTP+CJ12" xfId="2868"/>
    <cellStyle name="40% - Accent6 6 2" xfId="2869"/>
    <cellStyle name="_JTP-月營運分析_PS1+3_月營運分析 2" xfId="2870"/>
    <cellStyle name="常规 2 2 7 2 3" xfId="2871"/>
    <cellStyle name="_YML-AES-AME-Jan09_ABX - C7 Slot Cost 3 3" xfId="2872"/>
    <cellStyle name="20% - 강조색2 5 3" xfId="2873"/>
    <cellStyle name="汇总 3 3" xfId="2874"/>
    <cellStyle name="Note 2 4" xfId="2875"/>
    <cellStyle name="_Bunker Cons Budget EURCO 2" xfId="2876"/>
    <cellStyle name="_MAIL_201101_JTP+CJ12 2" xfId="2877"/>
    <cellStyle name="Note 8" xfId="2878"/>
    <cellStyle name="Note 2 4 2" xfId="2879"/>
    <cellStyle name="_Bunker Cons Budget EURCO 2 2" xfId="2880"/>
    <cellStyle name="_Bunker Cons Budget EURCO 3 3" xfId="2881"/>
    <cellStyle name="40% - Accent4 2 2 2 2" xfId="2882"/>
    <cellStyle name="差_JTP 與 Coscon CNP 互換 - 20130415_B50306CVI" xfId="2883"/>
    <cellStyle name="_Doris_201009_Annie_201302 3" xfId="2884"/>
    <cellStyle name="강조색3 3 3" xfId="2885"/>
    <cellStyle name="_JSH_月營運分析_1" xfId="2886"/>
    <cellStyle name="_JTP-月營運分析_JTP-月營運分析 3" xfId="2887"/>
    <cellStyle name="_Bunker Cons Budget EURCO 5" xfId="2888"/>
    <cellStyle name="_Grace_20109 3" xfId="2889"/>
    <cellStyle name="_Doris_201009_2013 潑水節併班-NTE" xfId="2890"/>
    <cellStyle name="_Grace 201012" xfId="2891"/>
    <cellStyle name="20% - 强调文字颜色 2 2 4 2" xfId="2892"/>
    <cellStyle name="_Bunkerage" xfId="2893"/>
    <cellStyle name="良い 2 2" xfId="2894"/>
    <cellStyle name="_FES 1st 預估" xfId="2895"/>
    <cellStyle name="_Doris_201009_2013 潑水節併班-NTE 2" xfId="2896"/>
    <cellStyle name="40% - Accent1 3 5" xfId="2897"/>
    <cellStyle name="_CIK-1_2012 日本新年併班 - JTS" xfId="2898"/>
    <cellStyle name="60% - Accent1 2 2 2" xfId="2899"/>
    <cellStyle name="20% - Accent4 5 2" xfId="2900"/>
    <cellStyle name="Note 2 2 3" xfId="2901"/>
    <cellStyle name="_Grace 201012 2" xfId="2902"/>
    <cellStyle name="常规 7 8 11" xfId="2903"/>
    <cellStyle name="_Bunkerage 2" xfId="2904"/>
    <cellStyle name="标题 2 3 3 2" xfId="2905"/>
    <cellStyle name="Check Cell_2012_1st_Qtr_SKD_Review" xfId="2906"/>
    <cellStyle name="_Grace_201007_2012 CNY Blank Sailing BC update   (2) 3" xfId="2907"/>
    <cellStyle name="_CCI_2011" xfId="2908"/>
    <cellStyle name="注释 2 6 3" xfId="2909"/>
    <cellStyle name="アクセント 1 2 3" xfId="2910"/>
    <cellStyle name="20% - 강조색3" xfId="2911"/>
    <cellStyle name="常规 7 18 6 3" xfId="2912"/>
    <cellStyle name="_JTP-月營運分析_貨量總表_PHM - LMD all_PHM - LMD all_Teresa 201110_B50306CVI 2" xfId="2913"/>
    <cellStyle name="_CCI_2011_2011 十一併班 - CIX 2" xfId="2914"/>
    <cellStyle name="_IFX LNY by Gimmy 3" xfId="2915"/>
    <cellStyle name="40% - Accent5 2 5 2" xfId="2916"/>
    <cellStyle name="_JTP-月營運分析_貨量總表_PHM - LMD all_PHM - LMD all_Teresa 201110_B50306CVI 3" xfId="2917"/>
    <cellStyle name="_CCI_2011_2011 十一併班 - CIX 3" xfId="2918"/>
    <cellStyle name="40% - Accent5 2 5 3" xfId="2919"/>
    <cellStyle name="40% - 强调文字颜色 1 2 3 2" xfId="2920"/>
    <cellStyle name="超链接 3" xfId="2921"/>
    <cellStyle name="_ESA每航次效益_2012 日本新年併班 - JSH 2" xfId="2922"/>
    <cellStyle name="常规 3 3 14" xfId="2923"/>
    <cellStyle name="_JTP-月營運分析_TMT 報告 (2)_ABX ,歐線 201112_B50306CVI" xfId="2924"/>
    <cellStyle name="_CCI_2011_2011 十一併班 - WSA ESA" xfId="2925"/>
    <cellStyle name="Input 4 2 4" xfId="2926"/>
    <cellStyle name="_JTP-月營運分析_TMT 報告 (2)_ABX ,歐線 201112_B50306CVI 2" xfId="2927"/>
    <cellStyle name="_CCI_2011_2011 十一併班 - WSA ESA 2" xfId="2928"/>
    <cellStyle name="Margen 4" xfId="2929"/>
    <cellStyle name="檢查儲存格 3 2" xfId="2930"/>
    <cellStyle name="20% - 强调文字颜色 2 2 6 3" xfId="2931"/>
    <cellStyle name="_JTP-月營運分析_TMT 報告 (2)_ABX ,歐線 201112_B50306CVI 3" xfId="2932"/>
    <cellStyle name="_CCI_2011_2011 十一併班 - WSA ESA 3" xfId="2933"/>
    <cellStyle name="常规 2 2 2 2 9 2" xfId="2934"/>
    <cellStyle name="_CCI_2011_2012 CNY Blank Sailing BC update   (2)_HKG線改版 + MAL2線 研究 - 20121019" xfId="2935"/>
    <cellStyle name="_StartUp_麥寮二線研究HK 版 2" xfId="2936"/>
    <cellStyle name="_CCI_2011_2012 CNY Blank Sailing BC update   (2)_HKG線改版 + MAL2線 研究 - 20121019 3" xfId="2937"/>
    <cellStyle name="货币 2 2" xfId="2938"/>
    <cellStyle name="_CCI_2011_2012 CNY Blank Sailing BC update   (2)_TPS+HPH 整併研究 - 20121012" xfId="2939"/>
    <cellStyle name="40% - 着色 3 2 2" xfId="2940"/>
    <cellStyle name="_Grace 201012_2011 十一併班提案_HKG線改版 + MAL2線 研究 - 20121019 2" xfId="2941"/>
    <cellStyle name="20% - Accent5 3 2 3" xfId="2942"/>
    <cellStyle name="常规 6 18 6 2" xfId="2943"/>
    <cellStyle name="Accent6 2 4" xfId="2944"/>
    <cellStyle name="_CCI_2011_2012 日本新年併班 - JSH" xfId="2945"/>
    <cellStyle name="_ESA 201107以後 2" xfId="2946"/>
    <cellStyle name="40% - Accent2 2 2 4" xfId="2947"/>
    <cellStyle name="_CCI_2011_2012 日本新年併班 - JST" xfId="2948"/>
    <cellStyle name="_SHA-2009後 3" xfId="2949"/>
    <cellStyle name="常规 7 5 6" xfId="2950"/>
    <cellStyle name="見出し 4 4 2" xfId="2951"/>
    <cellStyle name="_CCI_2011_2012 日本新年併班 - JST 2" xfId="2952"/>
    <cellStyle name="20% - 강조색6 2 6" xfId="2953"/>
    <cellStyle name="常规 7 5 6 2" xfId="2954"/>
    <cellStyle name="チェック セル 2 3" xfId="2955"/>
    <cellStyle name="_CIX 2011_2011 十一併班 - CMS" xfId="2956"/>
    <cellStyle name="差_2012Q1_B50306CVI" xfId="2957"/>
    <cellStyle name="_IFX LNY by Gimmy 2" xfId="2958"/>
    <cellStyle name="_CCI_2011_2012 日本新年併班 - JST 3" xfId="2959"/>
    <cellStyle name="_JTP-月營運分析_華中版估貨 (4)_PHM - LMD all_PHM - LMD all_ABX ,歐線 201112 3" xfId="2960"/>
    <cellStyle name="着色 6 2" xfId="2961"/>
    <cellStyle name="Heading 4 2" xfId="2962"/>
    <cellStyle name="强调文字颜色 4 2 4 3" xfId="2963"/>
    <cellStyle name="_JTP-月營運分析_ABX_月營運分析_ABX_月營運分析 2" xfId="2964"/>
    <cellStyle name="60% - Accent5 4 3" xfId="2965"/>
    <cellStyle name="_CCI_2011_2012 日本新年併班 - JTS" xfId="2966"/>
    <cellStyle name="_Grace 201012_2012 CNY Blank Sailing BC update   (2)_HKG線改版 + MAL2線 研究 - 20121019 2" xfId="2967"/>
    <cellStyle name="_CCI_2011_2012 日本新年併班 - JTS 3" xfId="2968"/>
    <cellStyle name="_JTP-月營運分析_貨量總表_PHM - LMD all_TMT 報告 (2)_B50306CVI 3" xfId="2969"/>
    <cellStyle name="千位分隔[0] 2 5 2 3" xfId="2970"/>
    <cellStyle name="_Christine 201006_2011 十一併班 - CIX 2" xfId="2971"/>
    <cellStyle name="Заголовок 4 3" xfId="2972"/>
    <cellStyle name="_CIX CCI IFX TMT OMIT (3) 3" xfId="2973"/>
    <cellStyle name="_CIX 201107後" xfId="2974"/>
    <cellStyle name="_JTP+CJ12_B008 2" xfId="2975"/>
    <cellStyle name="_HK &amp; PRD 效益分析201011" xfId="2976"/>
    <cellStyle name="Valuta (0)_RESULTS" xfId="2977"/>
    <cellStyle name="_KTP 搭配 TPS 研究 20110503 2" xfId="2978"/>
    <cellStyle name="Normale_RESULTS" xfId="2979"/>
    <cellStyle name="_Christine 201006_2011 十一併班 - CIX 3" xfId="2980"/>
    <cellStyle name="20% - Accent3 4 2" xfId="2981"/>
    <cellStyle name="千位分隔[0] 2 5 2 4" xfId="2982"/>
    <cellStyle name="_Christine 201006_2011 十一併班 - TMT 3" xfId="2983"/>
    <cellStyle name="一般 18 3" xfId="2984"/>
    <cellStyle name="_JTP-月營運分析_華中版估貨 (4)_TMT 報告 (2)" xfId="2985"/>
    <cellStyle name="40% - Accent3 3 2" xfId="2986"/>
    <cellStyle name="常规 9 2 2 9 2" xfId="2987"/>
    <cellStyle name="超链接 3 2 2 3 2" xfId="2988"/>
    <cellStyle name="好_ASA new window study" xfId="2989"/>
    <cellStyle name="20% - 강조색2 2 3 3" xfId="2990"/>
    <cellStyle name="常规 17 4" xfId="2991"/>
    <cellStyle name="_Christine 201006_2011 十一併班 - WSA ESA" xfId="2992"/>
    <cellStyle name="常规 22 4" xfId="2993"/>
    <cellStyle name="_JTP-月營運分析_PHM - LMD all_Teresa 201110 2" xfId="2994"/>
    <cellStyle name="標題 1 3 2" xfId="2995"/>
    <cellStyle name="_CIK-1_2011 十一併班 - WSA ESA" xfId="2996"/>
    <cellStyle name="常规 2 4 3 2" xfId="2997"/>
    <cellStyle name="_JTP-月營運分析_華中版估貨 (4)_TMT 報告 (2) 3" xfId="2998"/>
    <cellStyle name="40% - Accent3 3 2 3" xfId="2999"/>
    <cellStyle name="好_ASA new window study 3" xfId="3000"/>
    <cellStyle name="計算" xfId="3001"/>
    <cellStyle name="_JTP-月營運分析_華中版估貨 (4)_PHM - LMD all 2" xfId="3002"/>
    <cellStyle name="常规 17 4 3" xfId="3003"/>
    <cellStyle name="Normal 2 22" xfId="3004"/>
    <cellStyle name="Normal 2 17" xfId="3005"/>
    <cellStyle name="_Christine 201006_2011 十一併班 - WSA ESA 3" xfId="3006"/>
    <cellStyle name="常规 22 4 3" xfId="3007"/>
    <cellStyle name="40% - 强调文字颜色 2 2 5" xfId="3008"/>
    <cellStyle name="_Christine 201006_2011 十一併班提案_CVT投入2500船型 study 20120704 (2)" xfId="3009"/>
    <cellStyle name="_StartUp_NTE NOW" xfId="3010"/>
    <cellStyle name="Normal 3 4" xfId="3011"/>
    <cellStyle name="常规 2 3 2 2 5 2" xfId="3012"/>
    <cellStyle name="連結的儲存格 3" xfId="3013"/>
    <cellStyle name="_Christine 201006_2011 十一併班提案_TPS+HPH 整併研究 - 20121012 3" xfId="3014"/>
    <cellStyle name="常规 3 11 3" xfId="3015"/>
    <cellStyle name="常规 3 7 2 4" xfId="3016"/>
    <cellStyle name="注释 2 3 3 2" xfId="3017"/>
    <cellStyle name="_Grace 201104" xfId="3018"/>
    <cellStyle name="常规 2 29" xfId="3019"/>
    <cellStyle name="常规 2 34" xfId="3020"/>
    <cellStyle name="常规 2 6 7 3 3" xfId="3021"/>
    <cellStyle name="常规 7 3 2 9" xfId="3022"/>
    <cellStyle name="Explanatory Text 4 3 2" xfId="3023"/>
    <cellStyle name="_Christine 201006_2012 CNY Blank Sailing BC update   (2)" xfId="3024"/>
    <cellStyle name="20% - 輔色1 3 3" xfId="3025"/>
    <cellStyle name="常规 5 10 2 2 3" xfId="3026"/>
    <cellStyle name="常规 8 2 3" xfId="3027"/>
    <cellStyle name="제목 3 2 2 2 3" xfId="3028"/>
    <cellStyle name="_Christine 201006_2012 CNY Blank Sailing BC update   (2)_CVT投入2500船型 study 20120704 (2)" xfId="3029"/>
    <cellStyle name="常规 2 10 7" xfId="3030"/>
    <cellStyle name="常规 2 2 6 2 2" xfId="3031"/>
    <cellStyle name="Total 3 3" xfId="3032"/>
    <cellStyle name="20% - 강조색1 5 2" xfId="3033"/>
    <cellStyle name="_Doris_201102_2012 CNY Blank Sailing BC update   (2) 3" xfId="3034"/>
    <cellStyle name="Normal 2 12 2" xfId="3035"/>
    <cellStyle name="20% - Accent1 3 2 4" xfId="3036"/>
    <cellStyle name="60% - 강조색6 2 6" xfId="3037"/>
    <cellStyle name="_Christine 201006_2012 CNY Blank Sailing BC update   (2)_CVT投入2500船型 study 20120704 (2) 2" xfId="3038"/>
    <cellStyle name="_PHX+IF2 201007報告_2012 日本新年併班 - JSH 3" xfId="3039"/>
    <cellStyle name="_Slot Cost Calculations Sept08 4" xfId="3040"/>
    <cellStyle name="常规 2 10 7 2" xfId="3041"/>
    <cellStyle name="常规 2 2 6 2 2 2" xfId="3042"/>
    <cellStyle name="_Christine 201006_2012 CNY Blank Sailing BC update   (2)_CVT投入2500船型 study 20120704 (2) 3" xfId="3043"/>
    <cellStyle name="_Slot Cost Calculations Sept08 5" xfId="3044"/>
    <cellStyle name="常规 2 10 7 3" xfId="3045"/>
    <cellStyle name="常规 2 2 6 2 2 3" xfId="3046"/>
    <cellStyle name="_Christine 201006_2012 CNY Blank Sailing BC update   (2)_HKG線改版 + MAL2線 研究 - 20121019" xfId="3047"/>
    <cellStyle name="_TPI_2012 日本新年併班 - JSH" xfId="3048"/>
    <cellStyle name="_JTP-月營運分析_PS1+3_月營運分析_B50306CVI" xfId="3049"/>
    <cellStyle name="_Christine 201006_2012 CNY Blank Sailing BC update   (2)_TPS+HPH 整併研究 - 20121012" xfId="3050"/>
    <cellStyle name="20% - アクセント 6 6" xfId="3051"/>
    <cellStyle name="_JTP-月營運分析_PS1+3_月營運分析_B50306CVI 2" xfId="3052"/>
    <cellStyle name="_Christine 201006_2012 CNY Blank Sailing BC update   (2)_TPS+HPH 整併研究 - 20121012 2" xfId="3053"/>
    <cellStyle name="_JTP-月營運分析_貨量總表_PHM - LMD all_TMT 報告 (2)_ABX ,歐線 201112_B50306CVI" xfId="3054"/>
    <cellStyle name="_MAIL_201101_JTP+CJ12_B50306CVI 3" xfId="3055"/>
    <cellStyle name="40% - 强调文字颜色 2 2 3" xfId="3056"/>
    <cellStyle name="20% - 輔色3 2 3" xfId="3057"/>
    <cellStyle name="_JTP-月營運分析_PS1+3_月營運分析_B50306CVI 3" xfId="3058"/>
    <cellStyle name="_Christine 201006_2012 CNY Blank Sailing BC update   (2)_TPS+HPH 整併研究 - 20121012 3" xfId="3059"/>
    <cellStyle name="_JTP-月營運分析_貨量總表_TMT 報告 (2) 3" xfId="3060"/>
    <cellStyle name="_Christine 201006_2012 日本新年併班 - JSH" xfId="3061"/>
    <cellStyle name="_Christine 201006_2012 日本新年併班 - JSH 2" xfId="3062"/>
    <cellStyle name="_Christine 201006_2012 日本新年併班 - JSH 3" xfId="3063"/>
    <cellStyle name="_CN1-2_2012 日本新年併班 - JTS" xfId="3064"/>
    <cellStyle name="Accent4 4 2 3 2" xfId="3065"/>
    <cellStyle name="20% - アクセント 5 3 2" xfId="3066"/>
    <cellStyle name="_Christine 201006_2012 日本新年併班 - JST" xfId="3067"/>
    <cellStyle name="常规 2 28 6" xfId="3068"/>
    <cellStyle name="常规 2 33 6" xfId="3069"/>
    <cellStyle name="_Christine 201006_2012 日本新年併班 - JST 2" xfId="3070"/>
    <cellStyle name="常规 2 28 6 2" xfId="3071"/>
    <cellStyle name="常规 2 33 6 2" xfId="3072"/>
    <cellStyle name="강조색3 2 2 2" xfId="3073"/>
    <cellStyle name="60% - 강조색1 2 2 4" xfId="3074"/>
    <cellStyle name="_FES-第九條 Kota Lumba 租金模擬 19000-II_2011 十一併班 - CMS 3" xfId="3075"/>
    <cellStyle name="_Christine 201006_2013 潑水節併班-NTE 2" xfId="3076"/>
    <cellStyle name="常规 6 6 4 3" xfId="3077"/>
    <cellStyle name="_TPS_AWE_CKYH_2009system_cost　Market Hire" xfId="3078"/>
    <cellStyle name="_HK &amp; PRD 效益分析201011 3" xfId="3079"/>
    <cellStyle name="_Christine 201006_ABX -併班貨量預估 format" xfId="3080"/>
    <cellStyle name="常规 2 6 2 6 2" xfId="3081"/>
    <cellStyle name="20% - Accent3 4 2 3" xfId="3082"/>
    <cellStyle name="常规 10 7" xfId="3083"/>
    <cellStyle name="Accent2" xfId="3084"/>
    <cellStyle name="20% - Accent3 4 2 3 2" xfId="3085"/>
    <cellStyle name="40% - Accent6 3 3" xfId="3086"/>
    <cellStyle name="常规 9 2 5 9 3" xfId="3087"/>
    <cellStyle name="_Christine 201006_ABX -併班貨量預估 format 2" xfId="3088"/>
    <cellStyle name="常规 10 8" xfId="3089"/>
    <cellStyle name="Accent3" xfId="3090"/>
    <cellStyle name="40% - Accent6 3 4" xfId="3091"/>
    <cellStyle name="_Christine 201006_ABX -併班貨量預估 format 3" xfId="3092"/>
    <cellStyle name="_JTP-月營運分析_PHM - LMD all_PHM - LMD all_TMT 報告 (2)_ABX ,歐線 201112" xfId="3093"/>
    <cellStyle name="常规 7 19 5 3" xfId="3094"/>
    <cellStyle name="アクセント 2 4" xfId="3095"/>
    <cellStyle name="常规 21 9 3 2" xfId="3096"/>
    <cellStyle name="常规 7 19 8" xfId="3097"/>
    <cellStyle name="_Doris_201201" xfId="3098"/>
    <cellStyle name="_KEU Budget bunker 2010FY-29-01-2010 3" xfId="3099"/>
    <cellStyle name="Input 2 2 2 3" xfId="3100"/>
    <cellStyle name="_Christine edit 201008" xfId="3101"/>
    <cellStyle name="_JTP-月營運分析_PHM - LMD all_PHM - LMD all_TMT 報告 (2)_ABX ,歐線 201112 2" xfId="3102"/>
    <cellStyle name="アクセント 2 4 2" xfId="3103"/>
    <cellStyle name="常规 7 19 8 2" xfId="3104"/>
    <cellStyle name="_Doris_201201 2" xfId="3105"/>
    <cellStyle name="警告文" xfId="3106"/>
    <cellStyle name="_KEU Budget bunker 2010FY-29-01-2010 3 2" xfId="3107"/>
    <cellStyle name="Input 2 2 2 3 2" xfId="3108"/>
    <cellStyle name="_Christine edit 201008 2" xfId="3109"/>
    <cellStyle name="常规 6 6 7" xfId="3110"/>
    <cellStyle name="_YML-AES-AME-Jan09_ABX - C7 Slot Cost 2" xfId="3111"/>
    <cellStyle name="常规 2 3 13 3" xfId="3112"/>
    <cellStyle name="Accent5 5" xfId="3113"/>
    <cellStyle name="_Christine edit 201008_2013 潑水節併班-NTE 3" xfId="3114"/>
    <cellStyle name="20% - 강조색2 4" xfId="3115"/>
    <cellStyle name="汇总 2" xfId="3116"/>
    <cellStyle name="_Christine edit 201008_Annie_201302 3" xfId="3117"/>
    <cellStyle name="_CIK-1_2011 十一併班 - CMS" xfId="3118"/>
    <cellStyle name="常规 2 36 4 3" xfId="3119"/>
    <cellStyle name="_HPH3_0429 2" xfId="3120"/>
    <cellStyle name="_PHX _2013 潑水節併班-NTE 3" xfId="3121"/>
    <cellStyle name="_Doris_201102_2012 CNY Blank Sailing BC update   (2)_CVT投入2500船型 study 20120704 (2)" xfId="3122"/>
    <cellStyle name="_JTP-月營運分析_TMT 報告 (2)_Teresa 201110" xfId="3123"/>
    <cellStyle name="_CIK-1_2011 十一併班 - CMS 2" xfId="3124"/>
    <cellStyle name="40% - Accent5 2 6 3" xfId="3125"/>
    <cellStyle name="_Doris_201102_2012 CNY Blank Sailing BC update   (2)_CVT投入2500船型 study 20120704 (2) 2" xfId="3126"/>
    <cellStyle name="_CIK-1_2011 十一併班 - CMS 3" xfId="3127"/>
    <cellStyle name="Heading 1 4 2 2" xfId="3128"/>
    <cellStyle name="_Doris_201102_2012 CNY Blank Sailing BC update   (2)_CVT投入2500船型 study 20120704 (2) 3" xfId="3129"/>
    <cellStyle name="常规 10 2 7" xfId="3130"/>
    <cellStyle name="差_2012_1st_Qtr_SKD_Review_B50306CVI" xfId="3131"/>
    <cellStyle name="_CIK-1_2011 十一併班 - WSA ESA 3" xfId="3132"/>
    <cellStyle name="常规 2 4 3 2 3" xfId="3133"/>
    <cellStyle name="常规 16 12" xfId="3134"/>
    <cellStyle name="Calc Currency (0) 5 2" xfId="3135"/>
    <cellStyle name="_CIK-1_2012 CNY Blank Sailing BC update   (2) 2" xfId="3136"/>
    <cellStyle name="常规 21 12" xfId="3137"/>
    <cellStyle name="_CMS 華中版" xfId="3138"/>
    <cellStyle name="Hyperlink 4 2 2" xfId="3139"/>
    <cellStyle name="_JTP-月營運分析_PHM - LMD all_TMT 報告 (2)_Teresa 201110_B50306CVI 2" xfId="3140"/>
    <cellStyle name="푤貫_pldt" xfId="3141"/>
    <cellStyle name="_CIK-1_2012 CNY Blank Sailing BC update   (2)_TPS+HPH 整併研究 - 20121012" xfId="3142"/>
    <cellStyle name="20% - 强调文字颜色 4 2 5 2" xfId="3143"/>
    <cellStyle name="常规 2 18 3" xfId="3144"/>
    <cellStyle name="常规 2 23 3" xfId="3145"/>
    <cellStyle name="常规 7 3 2 3 3" xfId="3146"/>
    <cellStyle name="_CIK-1_2012 日本新年併班 - JSH 2" xfId="3147"/>
    <cellStyle name="Note 2 3 3 2" xfId="3148"/>
    <cellStyle name="_CIK-1_2012 日本新年併班 - JSH 3" xfId="3149"/>
    <cellStyle name="_CIK-1_2012 日本新年併班 - JST" xfId="3150"/>
    <cellStyle name="N 5" xfId="3151"/>
    <cellStyle name="Comma [0] 2 4" xfId="3152"/>
    <cellStyle name="_CIK-1_2012 日本新年併班 - JST 2" xfId="3153"/>
    <cellStyle name="_CN1-2_2012 CNY Blank Sailing BC update   (2)_HKG線改版 + MAL2線 研究 - 20121019 3" xfId="3154"/>
    <cellStyle name="N 6" xfId="3155"/>
    <cellStyle name="_CIK-1_2012 日本新年併班 - JST 3" xfId="3156"/>
    <cellStyle name="_FES 1st 預估 2" xfId="3157"/>
    <cellStyle name="_CIK-1_2012 日本新年併班 - JTS 2" xfId="3158"/>
    <cellStyle name="60% - Accent1 2 2 2 2" xfId="3159"/>
    <cellStyle name="20% - 강조색4 2 4 3" xfId="3160"/>
    <cellStyle name="_FES 1st 預估 3" xfId="3161"/>
    <cellStyle name="_CIK-1_2012 日本新年併班 - JTS 3" xfId="3162"/>
    <cellStyle name="Linked Cell 4 2 2" xfId="3163"/>
    <cellStyle name="_CIX" xfId="3164"/>
    <cellStyle name="_PNH-月營運分析_B50306CVI" xfId="3165"/>
    <cellStyle name="20% - Accent2 2 2 3" xfId="3166"/>
    <cellStyle name="Linked Cell 4 2 2 2" xfId="3167"/>
    <cellStyle name="_CIX 2" xfId="3168"/>
    <cellStyle name="_PNH-月營運分析_B50306CVI 2" xfId="3169"/>
    <cellStyle name="常规 3 15 5 3" xfId="3170"/>
    <cellStyle name="20% - Accent2 2 2 3 2" xfId="3171"/>
    <cellStyle name="강조색1 2 2 4" xfId="3172"/>
    <cellStyle name="_CIX 2011" xfId="3173"/>
    <cellStyle name="40% - Accent2 3 3 3" xfId="3174"/>
    <cellStyle name="백분율 2" xfId="3175"/>
    <cellStyle name="60% - 강조색3 2 3 3" xfId="3176"/>
    <cellStyle name="_CIX 2011 2" xfId="3177"/>
    <cellStyle name="20% - Accent4 2 6 3" xfId="3178"/>
    <cellStyle name="강조색5 2 3 2" xfId="3179"/>
    <cellStyle name="_CIX 2011 3" xfId="3180"/>
    <cellStyle name="常规 2 2 4 3 9 2" xfId="3181"/>
    <cellStyle name="_CIX 2011_2011 十一併班 - CMS 2" xfId="3182"/>
    <cellStyle name="_CIX 2011_2011 十一併班 - CMS 3" xfId="3183"/>
    <cellStyle name="_CIX 2011_2011 十一併班 - TMT 2" xfId="3184"/>
    <cellStyle name="常规 6 18 4 2" xfId="3185"/>
    <cellStyle name="_CIX 2011_2011 十一併班 - TMT 3" xfId="3186"/>
    <cellStyle name="常规 6 18 4 3" xfId="3187"/>
    <cellStyle name="_JTP-月營運分析_華中版估貨 (4)_ABX ,歐線 201112_B50306CVI" xfId="3188"/>
    <cellStyle name="_JTP-月營運分析_JSH_月營運分析_B50306CVI" xfId="3189"/>
    <cellStyle name="Heading 3 3 4" xfId="3190"/>
    <cellStyle name="_CIX 2011_2011 十一併班 - WSA ESA" xfId="3191"/>
    <cellStyle name="_JTP-月營運分析_JSH_月營運分析_B50306CVI 3" xfId="3192"/>
    <cellStyle name="Grey 2" xfId="3193"/>
    <cellStyle name="_JTP-月營運分析_華中版估貨 (4)_ABX ,歐線 201112_B50306CVI 3" xfId="3194"/>
    <cellStyle name="_NCT 2011_2012 日本新年併班 - JTS" xfId="3195"/>
    <cellStyle name="Note 2 2 2 3 2" xfId="3196"/>
    <cellStyle name="_CIX 2011_2011 十一併班 - WSA ESA 3" xfId="3197"/>
    <cellStyle name="_Grace 201011_Annie_201302 2" xfId="3198"/>
    <cellStyle name="_Grace 201006_Annie_201302 2" xfId="3199"/>
    <cellStyle name="_JTH 3" xfId="3200"/>
    <cellStyle name="标题 4 5" xfId="3201"/>
    <cellStyle name="_CIX 2011_2012 CNY Blank Sailing BC update   (2)_CVT投入2500船型 study 20120704 (2)" xfId="3202"/>
    <cellStyle name="常规 2 26 11" xfId="3203"/>
    <cellStyle name="常规 2 31 11" xfId="3204"/>
    <cellStyle name="_Doris_201107 2" xfId="3205"/>
    <cellStyle name="_Doris_201112 2" xfId="3206"/>
    <cellStyle name="_JTP-月營運分析_PNH-月營運分析_B50306CVI 3" xfId="3207"/>
    <cellStyle name="_SHA-2009後_2011 十一併班 - WSA ESA 2" xfId="3208"/>
    <cellStyle name="강조색6 2 3 3" xfId="3209"/>
    <cellStyle name="N 4 2" xfId="3210"/>
    <cellStyle name="_Doris_201102_2011 十一併班 - WSA ESA" xfId="3211"/>
    <cellStyle name="40% - 强调文字颜色 4 2 3" xfId="3212"/>
    <cellStyle name="20% - 輔色5 2 3" xfId="3213"/>
    <cellStyle name="_CIX 2011_2012 CNY Blank Sailing BC update   (2)_HKG線改版 + MAL2線 研究 - 20121019 2" xfId="3214"/>
    <cellStyle name="Accent3 2 2 2 2" xfId="3215"/>
    <cellStyle name="_JTP-月營運分析_TMT 報告 (2)_ABX ,歐線 201112 2" xfId="3216"/>
    <cellStyle name="40% - Accent6 2 2 3" xfId="3217"/>
    <cellStyle name="_FES-第九條 Kota Lumba 租金模擬 19000-II_2012 CNY Blank Sailing BC update   (2)_CVT投入2500船型 study 20120704 (2) 2" xfId="3218"/>
    <cellStyle name="常规 2 2 3 2 4" xfId="3219"/>
    <cellStyle name="_CIX 2011_2012 CNY Blank Sailing BC update   (2)_HKG線改版 + MAL2線 研究 - 20121019 3" xfId="3220"/>
    <cellStyle name="Accent4 2 4 2" xfId="3221"/>
    <cellStyle name="Accent3 2 2 2 3" xfId="3222"/>
    <cellStyle name="_JTP-月營運分析_TMT 報告 (2)_ABX ,歐線 201112 3" xfId="3223"/>
    <cellStyle name="60% - 强调文字颜色 3 2" xfId="3224"/>
    <cellStyle name="40% - Accent6 2 2 4" xfId="3225"/>
    <cellStyle name="_FES-第九條 Kota Lumba 租金模擬 19000-II_2012 CNY Blank Sailing BC update   (2)_CVT投入2500船型 study 20120704 (2) 3" xfId="3226"/>
    <cellStyle name="常规 2 2 3 2 5" xfId="3227"/>
    <cellStyle name="_JTP-月營運分析_PS1+3_月營運分析_PS1+3_月營運分析" xfId="3228"/>
    <cellStyle name="_CIX 2011_2012 日本新年併班 - JSH 2" xfId="3229"/>
    <cellStyle name="Note 4 4" xfId="3230"/>
    <cellStyle name="Hyperlink 2 6" xfId="3231"/>
    <cellStyle name="Check Cell 2 2 2 2" xfId="3232"/>
    <cellStyle name="20% - 强调文字颜色 6 2 3 2" xfId="3233"/>
    <cellStyle name="_JTP-月營運分析_1_B50306CVI" xfId="3234"/>
    <cellStyle name="_NCT 2011_2012 日本新年併班 - JST 2" xfId="3235"/>
    <cellStyle name="_CIX 2011_2012 日本新年併班 - JSH 3" xfId="3236"/>
    <cellStyle name="樣式 1" xfId="3237"/>
    <cellStyle name="Note 4 5" xfId="3238"/>
    <cellStyle name="Hyperlink 2 7" xfId="3239"/>
    <cellStyle name="Check Cell 2 2 2 3" xfId="3240"/>
    <cellStyle name="20% - 强调文字颜色 6 2 3 3" xfId="3241"/>
    <cellStyle name="Input [yellow] 2 2" xfId="3242"/>
    <cellStyle name="_CIX 2011_2012 日本新年併班 - JST" xfId="3243"/>
    <cellStyle name="常规 3 15 8 3" xfId="3244"/>
    <cellStyle name="_JSH_月營運分析_JSH_月營運分析_B50306CVI" xfId="3245"/>
    <cellStyle name="常规 2 3 16 3" xfId="3246"/>
    <cellStyle name="_Grace_201110 2" xfId="3247"/>
    <cellStyle name="20% - 강조색5 4" xfId="3248"/>
    <cellStyle name="常规 9 2 11 11" xfId="3249"/>
    <cellStyle name="강조색1 4" xfId="3250"/>
    <cellStyle name="_CIX 2011_2012 日本新年併班 - JST 3" xfId="3251"/>
    <cellStyle name="20% - Accent1 2 2 4" xfId="3252"/>
    <cellStyle name="_PHX+IF2 201007報告_2012 日本新年併班 - JTS 2" xfId="3253"/>
    <cellStyle name="_JTP-月營運分析_PS1+3_月營運分析_PS1+3_月營運分析_B50306CVI 2" xfId="3254"/>
    <cellStyle name="_CIX 201107後 3" xfId="3255"/>
    <cellStyle name="_Zhiyu 201110" xfId="3256"/>
    <cellStyle name="_CIX 3" xfId="3257"/>
    <cellStyle name="_PNH-月營運分析_B50306CVI 3" xfId="3258"/>
    <cellStyle name="20% - Accent2 2 2 3 3" xfId="3259"/>
    <cellStyle name="常规 5 14 6 2" xfId="3260"/>
    <cellStyle name="好_StartUp_PA2 1xWH50 無NGB加SKU-20130123" xfId="3261"/>
    <cellStyle name="_JTP-月營運分析_PHM - LMD all_B50306CVI 2" xfId="3262"/>
    <cellStyle name="_CIX B版  IFX Cancel  2" xfId="3263"/>
    <cellStyle name="강조색4 2" xfId="3264"/>
    <cellStyle name="20% - Accent1 2 5 2" xfId="3265"/>
    <cellStyle name="好_Slottage for 4250 v.s. 4500 Teu 3" xfId="3266"/>
    <cellStyle name="40% - 강조색3 2 2 2" xfId="3267"/>
    <cellStyle name="_CN1-2_2011 十一併班 - CIX 2" xfId="3268"/>
    <cellStyle name="_JTP-月營運分析_PHM - LMD all_B50306CVI 3" xfId="3269"/>
    <cellStyle name="_CIX B版  IFX Cancel  3" xfId="3270"/>
    <cellStyle name="경고문 2 2 2 2" xfId="3271"/>
    <cellStyle name="강조색4 3" xfId="3272"/>
    <cellStyle name="_JTP-月營運分析_華中版估貨 (4)_B50306CVI 2" xfId="3273"/>
    <cellStyle name="20% - Accent1 2 5 3" xfId="3274"/>
    <cellStyle name="_JTP-月營運分析_貨量總表_PHM - LMD all_TMT 報告 (2)_B50306CVI" xfId="3275"/>
    <cellStyle name="常规 6 29 2" xfId="3276"/>
    <cellStyle name="千位分隔[0] 2 5 2" xfId="3277"/>
    <cellStyle name="Заголовок 4" xfId="3278"/>
    <cellStyle name="_CIX CCI IFX TMT OMIT (3)" xfId="3279"/>
    <cellStyle name="好_投 1 x 50 於華中 &amp; 換入華南艙位 2" xfId="3280"/>
    <cellStyle name="제목 2 2 6" xfId="3281"/>
    <cellStyle name="Normal 5 2 3" xfId="3282"/>
    <cellStyle name="_JTP-月營運分析_貨量總表_PHM - LMD all_TMT 報告 (2)_B50306CVI 2" xfId="3283"/>
    <cellStyle name="千位分隔[0] 2 5 2 2" xfId="3284"/>
    <cellStyle name="Заголовок 4 2" xfId="3285"/>
    <cellStyle name="_CIX CCI IFX TMT OMIT (3) 2" xfId="3286"/>
    <cellStyle name="Normal 5 2 3 2" xfId="3287"/>
    <cellStyle name="40% - 强调文字颜色 3 2 3 3 3" xfId="3288"/>
    <cellStyle name="40% - 강조색5 2 6" xfId="3289"/>
    <cellStyle name="_CMS 華中版 2" xfId="3290"/>
    <cellStyle name="Währung_2001" xfId="3291"/>
    <cellStyle name="_CMS 華中版 3" xfId="3292"/>
    <cellStyle name="常规 3 8 4 2" xfId="3293"/>
    <cellStyle name="_CMS_1x60s+2x51s 3" xfId="3294"/>
    <cellStyle name="常规 6 3 2 10" xfId="3295"/>
    <cellStyle name="常规 8 7 5" xfId="3296"/>
    <cellStyle name="40% - 强调文字颜色 4 2 2 4" xfId="3297"/>
    <cellStyle name="_CN1 2" xfId="3298"/>
    <cellStyle name="常规 3 13 9 3" xfId="3299"/>
    <cellStyle name="Comma0_012-(KMX) BTL Schedules for KHH_Cebu" xfId="3300"/>
    <cellStyle name="20% - Accent3 4 4 2" xfId="3301"/>
    <cellStyle name="_CN1-2_2012 日本新年併班 - JSH 2" xfId="3302"/>
    <cellStyle name="40% - 강조색3 2 2" xfId="3303"/>
    <cellStyle name="_CN1-2_2011 十一併班 - CIX" xfId="3304"/>
    <cellStyle name="20% - アクセント 3 2 3" xfId="3305"/>
    <cellStyle name="40% - 강조색3 2 2 3" xfId="3306"/>
    <cellStyle name="_CN1-2_2011 十一併班 - CIX 3" xfId="3307"/>
    <cellStyle name="_Grace_201007 2" xfId="3308"/>
    <cellStyle name="常规 5 5 3 3" xfId="3309"/>
    <cellStyle name="_CN1-2_2011 十一併班 - CMS 2" xfId="3310"/>
    <cellStyle name="강조색1 3 2" xfId="3311"/>
    <cellStyle name="20% - Accent1 2 2 3 2" xfId="3312"/>
    <cellStyle name="常规 16 4 2" xfId="3313"/>
    <cellStyle name="_CN1-2_2011 十一併班 - CMS 3" xfId="3314"/>
    <cellStyle name="常规 21 4 2" xfId="3315"/>
    <cellStyle name="_Grace_201007 3" xfId="3316"/>
    <cellStyle name="강조색1 3 3" xfId="3317"/>
    <cellStyle name="20% - Accent1 2 2 3 3" xfId="3318"/>
    <cellStyle name="_CN1-2_2011 十一併班 - WSA ESA 2" xfId="3319"/>
    <cellStyle name="_Grace_201007_2011 十一併班 - WSA ESA" xfId="3320"/>
    <cellStyle name="_SHA 2" xfId="3321"/>
    <cellStyle name="20% - Accent1 4 2" xfId="3322"/>
    <cellStyle name="千位分隔[0] 2 3 2 4" xfId="3323"/>
    <cellStyle name="_CSE 營運分析 3" xfId="3324"/>
    <cellStyle name="アクセント 1 2" xfId="3325"/>
    <cellStyle name="常规 7 18 6" xfId="3326"/>
    <cellStyle name="_Grace_201007_2012 CNY Blank Sailing BC update   (2)" xfId="3327"/>
    <cellStyle name="注释 2 6" xfId="3328"/>
    <cellStyle name="Normal 3 5 2 3" xfId="3329"/>
    <cellStyle name="_CN1-2_2012 CNY Blank Sailing BC update   (2) 2" xfId="3330"/>
    <cellStyle name="Milliers_!!!GO" xfId="3331"/>
    <cellStyle name="_CN1-2_2012 CNY Blank Sailing BC update   (2)_CVT投入2500船型 study 20120704 (2)" xfId="3332"/>
    <cellStyle name="_CN1-2_2012 CNY Blank Sailing BC update   (2)_CVT投入2500船型 study 20120704 (2) 2" xfId="3333"/>
    <cellStyle name="_StartUp_NTE NOW_Mindanao study" xfId="3334"/>
    <cellStyle name="_CN1-2_2012 CNY Blank Sailing BC update   (2)_HKG線改版 + MAL2線 研究 - 20121019" xfId="3335"/>
    <cellStyle name="_Doris_201107" xfId="3336"/>
    <cellStyle name="_Doris_201112" xfId="3337"/>
    <cellStyle name="Hyperlink 6 4 2" xfId="3338"/>
    <cellStyle name="_NS3 upsize to 3 x 2,500 (樂觀)_Annie_201302 2" xfId="3339"/>
    <cellStyle name="N 4" xfId="3340"/>
    <cellStyle name="Comma [0] 2 3" xfId="3341"/>
    <cellStyle name="_CN1-2_2012 CNY Blank Sailing BC update   (2)_HKG線改版 + MAL2線 研究 - 20121019 2" xfId="3342"/>
    <cellStyle name="_JTP-月營運分析_華中版估貨 (4)_PHM - LMD all_PHM - LMD all_TMT 報告 (2)_ABX ,歐線 201112 3" xfId="3343"/>
    <cellStyle name="_CN1-2_2012 CNY Blank Sailing BC update   (2)_TPS+HPH 整併研究 - 20121012 2" xfId="3344"/>
    <cellStyle name="標題 6 2" xfId="3345"/>
    <cellStyle name="常规 2 21 5 3" xfId="3346"/>
    <cellStyle name="_Kelly_201211 3" xfId="3347"/>
    <cellStyle name="常规 2 2 7 11" xfId="3348"/>
    <cellStyle name="常规 2 9 2" xfId="3349"/>
    <cellStyle name="输入 3 2" xfId="3350"/>
    <cellStyle name="S2" xfId="3351"/>
    <cellStyle name="_CN1-2_2012 日本新年併班 - JST" xfId="3352"/>
    <cellStyle name="_Teresa 201010 2" xfId="3353"/>
    <cellStyle name="常规 7 7 5 2" xfId="3354"/>
    <cellStyle name="_CN1-2_2012 日本新年併班 - JST 2" xfId="3355"/>
    <cellStyle name="_JTP-月營運分析_PHM - LMD all_PHM - LMD all" xfId="3356"/>
    <cellStyle name="_CN1-2_2012 日本新年併班 - JST 3" xfId="3357"/>
    <cellStyle name="常规 3 17 3 2" xfId="3358"/>
    <cellStyle name="アクセント 2 3" xfId="3359"/>
    <cellStyle name="_JTP-月營運分析_貨量總表_PHM - LMD all_Teresa 201110" xfId="3360"/>
    <cellStyle name="常规 7 19 7" xfId="3361"/>
    <cellStyle name="Neutral 2 2 5" xfId="3362"/>
    <cellStyle name="40% - 强调文字颜色 3 2 2 2" xfId="3363"/>
    <cellStyle name="_CN1營運分析 3" xfId="3364"/>
    <cellStyle name="常规 11 3 2" xfId="3365"/>
    <cellStyle name="20% - 强调文字颜色 5 2 7" xfId="3366"/>
    <cellStyle name="Bad 2 2" xfId="3367"/>
    <cellStyle name="_Grace_201007_2012 日本新年併班 - JTS" xfId="3368"/>
    <cellStyle name="_contribution" xfId="3369"/>
    <cellStyle name="常规 2 2 4 4 4 3" xfId="3370"/>
    <cellStyle name="Accent3 3 3 2" xfId="3371"/>
    <cellStyle name="常规 6 13 4 3" xfId="3372"/>
    <cellStyle name="60% - Accent3 2 2 2 2" xfId="3373"/>
    <cellStyle name="_IFX 營運分析_2012 CNY Blank Sailing BC update   (2)_HKG線改版 + MAL2線 研究 - 20121019 3" xfId="3374"/>
    <cellStyle name="常规 18" xfId="3375"/>
    <cellStyle name="常规 23" xfId="3376"/>
    <cellStyle name="常规 7 25 3" xfId="3377"/>
    <cellStyle name="常规 7 30 3" xfId="3378"/>
    <cellStyle name="Bad 2 2 2" xfId="3379"/>
    <cellStyle name="_Grace_201007_2012 日本新年併班 - JTS 2" xfId="3380"/>
    <cellStyle name="_contribution 2" xfId="3381"/>
    <cellStyle name="_JTP-月營運分析_貨量總表_PHM - LMD all_PHM - LMD all_ABX ,歐線 201112" xfId="3382"/>
    <cellStyle name="Neutral 2 3 2" xfId="3383"/>
    <cellStyle name="Bad 2 2 3" xfId="3384"/>
    <cellStyle name="_Grace_201007_2012 日本新年併班 - JTS 3" xfId="3385"/>
    <cellStyle name="_contribution 3" xfId="3386"/>
    <cellStyle name="_CSE 營運分析" xfId="3387"/>
    <cellStyle name="_CSE 營運分析 2" xfId="3388"/>
    <cellStyle name="_CVT" xfId="3389"/>
    <cellStyle name="20% - Accent5 2 2 3 2" xfId="3390"/>
    <cellStyle name="_CVT 3" xfId="3391"/>
    <cellStyle name="_CVT 簡報-1007" xfId="3392"/>
    <cellStyle name="_CVT 簡報-1007 2" xfId="3393"/>
    <cellStyle name="常规 3 13 3 3" xfId="3394"/>
    <cellStyle name="_CVT 簡報-1007 3" xfId="3395"/>
    <cellStyle name="40% - 輔色2 3 2" xfId="3396"/>
    <cellStyle name="常规 2 2 5 4 2" xfId="3397"/>
    <cellStyle name="_Doris_201009" xfId="3398"/>
    <cellStyle name="Normal - Style6" xfId="3399"/>
    <cellStyle name="_Doris_201009 2" xfId="3400"/>
    <cellStyle name="Normal - Style7" xfId="3401"/>
    <cellStyle name="_KEU Budget bunker 2010FY-29-01-2010 2 2" xfId="3402"/>
    <cellStyle name="_Doris_201009 3" xfId="3403"/>
    <cellStyle name="_Doris_201102_2011 十一併班 - CIX" xfId="3404"/>
    <cellStyle name="_Doris_201102_2011 十一併班 - CIX 2" xfId="3405"/>
    <cellStyle name="差 2 2" xfId="3406"/>
    <cellStyle name="설명 텍스트 2 2 2 2" xfId="3407"/>
    <cellStyle name="_Doris_201102_2011 十一併班 - CMS 3" xfId="3408"/>
    <cellStyle name="常规 2 2 4 4 8 2" xfId="3409"/>
    <cellStyle name="_Doris_201102_2011 十一併班 - TMT" xfId="3410"/>
    <cellStyle name="_KVS 2" xfId="3411"/>
    <cellStyle name="_Doris_201102_2011 十一併班 - TMT 2" xfId="3412"/>
    <cellStyle name="_Grace_201007_2012 CNY Blank Sailing BC update   (2)_HKG線改版 + MAL2線 研究 - 20121019 2" xfId="3413"/>
    <cellStyle name="常规 2 2 17" xfId="3414"/>
    <cellStyle name="常规 2 2 22" xfId="3415"/>
    <cellStyle name="_Doris_201102_2011 十一併班 - TMT 3" xfId="3416"/>
    <cellStyle name="好_StartUp_麥寮二線研究HK 版" xfId="3417"/>
    <cellStyle name="_Doris_201102_2012 CNY Blank Sailing BC update   (2)" xfId="3418"/>
    <cellStyle name="_Doris_201102_2012 CNY Blank Sailing BC update   (2) 2" xfId="3419"/>
    <cellStyle name="20% - Accent1 3 2 3" xfId="3420"/>
    <cellStyle name="常规 10 8 4" xfId="3421"/>
    <cellStyle name="Accent3 4" xfId="3422"/>
    <cellStyle name="_StartUp 3" xfId="3423"/>
    <cellStyle name="_Doris_201102_2012 CNY Blank Sailing BC update   (2)_HKG線改版 + MAL2線 研究 - 20121019" xfId="3424"/>
    <cellStyle name="常规 9 2 10 10" xfId="3425"/>
    <cellStyle name="_JTP-月營運分析_華中版估貨 (4)_TMT 報告 (2)_ABX ,歐線 201112_B50306CVI 3" xfId="3426"/>
    <cellStyle name="_Doris_201102_2012 CNY Blank Sailing BC update   (2)_TPS+HPH 整併研究 - 20121012" xfId="3427"/>
    <cellStyle name="常规 3 15 7 3" xfId="3428"/>
    <cellStyle name="Sombra2 4" xfId="3429"/>
    <cellStyle name="_IFX" xfId="3430"/>
    <cellStyle name="_Doris_201102_2012 CNY Blank Sailing BC update   (2)_TPS+HPH 整併研究 - 20121012 3" xfId="3431"/>
    <cellStyle name="20% - 强调文字颜色 1 2 2 4" xfId="3432"/>
    <cellStyle name="40% - 강조색5 2 2 3 2" xfId="3433"/>
    <cellStyle name="常规 29 3" xfId="3434"/>
    <cellStyle name="_Doris_201302 3" xfId="3435"/>
    <cellStyle name="_Doris_201102_2012 日本新年併班 - JSH" xfId="3436"/>
    <cellStyle name="_Doris_201102_2012 日本新年併班 - JSH 2" xfId="3437"/>
    <cellStyle name="_Doris_201102_2012 日本新年併班 - JSH 3" xfId="3438"/>
    <cellStyle name="_Doris_201102_2012 日本新年併班 - JST" xfId="3439"/>
    <cellStyle name="Normal 5 2 4" xfId="3440"/>
    <cellStyle name="常规 5 12 2 2" xfId="3441"/>
    <cellStyle name="_Doris_201102_2012 日本新年併班 - JST 2" xfId="3442"/>
    <cellStyle name="好_投 1 x 50 於華中 &amp; 換入華南艙位 3" xfId="3443"/>
    <cellStyle name="_Doris_201102_2012 日本新年併班 - JST 3" xfId="3444"/>
    <cellStyle name="_Doris_201102_2012 日本新年併班 - JTS 2" xfId="3445"/>
    <cellStyle name="リンク セル 2 2" xfId="3446"/>
    <cellStyle name="アクセント 1 6" xfId="3447"/>
    <cellStyle name="_Doris_201103" xfId="3448"/>
    <cellStyle name="40% - Accent2 5 3" xfId="3449"/>
    <cellStyle name="_Doris_201103 2" xfId="3450"/>
    <cellStyle name="_JTP-月營運分析_JSH_月營運分析_JSH_月營運分析_B50306CVI" xfId="3451"/>
    <cellStyle name="_Sheet1" xfId="3452"/>
    <cellStyle name="千位分隔[0] 2 3 4 2" xfId="3453"/>
    <cellStyle name="_Doris_201103 3" xfId="3454"/>
    <cellStyle name="_NS3 upsize to 3 x 2,500 (樂觀)_2013 潑水節併班-NTE 2" xfId="3455"/>
    <cellStyle name="_Doris_201107 3" xfId="3456"/>
    <cellStyle name="_Doris_201112 3" xfId="3457"/>
    <cellStyle name="_Doris_201208" xfId="3458"/>
    <cellStyle name="20% - 强调文字颜色 2 2 7" xfId="3459"/>
    <cellStyle name="常规 3 38 2" xfId="3460"/>
    <cellStyle name="_Doris_201208 3" xfId="3461"/>
    <cellStyle name="アクセント 3 5" xfId="3462"/>
    <cellStyle name="常规 29" xfId="3463"/>
    <cellStyle name="Title 4 3 2" xfId="3464"/>
    <cellStyle name="_Doris_201302" xfId="3465"/>
    <cellStyle name="20% - Акцент1 2" xfId="3466"/>
    <cellStyle name="_JTP-月營運分析_華中版估貨 (4)_TMT 報告 (2)_Teresa 201110_B50306CVI" xfId="3467"/>
    <cellStyle name="_JTH_Kelly_201303_B50306CVI 3" xfId="3468"/>
    <cellStyle name="보통" xfId="3469"/>
    <cellStyle name="_Doris_201302 2" xfId="3470"/>
    <cellStyle name="悪い 3" xfId="3471"/>
    <cellStyle name="_EAF 2" xfId="3472"/>
    <cellStyle name="40% - Accent2_2012_1st_Qtr_SKD_Review" xfId="3473"/>
    <cellStyle name="Warning Text 2 3 2" xfId="3474"/>
    <cellStyle name="_EAF 3" xfId="3475"/>
    <cellStyle name="Calc Currency (0) 7 2" xfId="3476"/>
    <cellStyle name="_Grace 201011 2" xfId="3477"/>
    <cellStyle name="_Grace 201006 2" xfId="3478"/>
    <cellStyle name="60% - Accent6 5 3" xfId="3479"/>
    <cellStyle name="_ECSYSTEM" xfId="3480"/>
    <cellStyle name="_ECSYSTEM 3" xfId="3481"/>
    <cellStyle name="_Elsa_201201" xfId="3482"/>
    <cellStyle name="常规 2 6 7 7 3" xfId="3483"/>
    <cellStyle name="Hyperlink 7" xfId="3484"/>
    <cellStyle name="20% - 강조색5 2 2 2" xfId="3485"/>
    <cellStyle name="常规 2 27 2 4" xfId="3486"/>
    <cellStyle name="Hyperlink 7 2" xfId="3487"/>
    <cellStyle name="20% - 강조색5 2 2 2 2" xfId="3488"/>
    <cellStyle name="_Elsa_201201 2" xfId="3489"/>
    <cellStyle name="40% - Accent1 2 8" xfId="3490"/>
    <cellStyle name="_Elsa_201201 3" xfId="3491"/>
    <cellStyle name="Hyperlink 7 3" xfId="3492"/>
    <cellStyle name="20% - 강조색5 2 2 2 3" xfId="3493"/>
    <cellStyle name="_ESA 201107以後" xfId="3494"/>
    <cellStyle name="Linked Cell 4 3 2" xfId="3495"/>
    <cellStyle name="_ESA每航次效益" xfId="3496"/>
    <cellStyle name="20% - Accent2 2 3 3" xfId="3497"/>
    <cellStyle name="_ESA每航次效益 2" xfId="3498"/>
    <cellStyle name="20% - Accent2 2 3 3 2" xfId="3499"/>
    <cellStyle name="Hyperlink_Sheet1" xfId="3500"/>
    <cellStyle name="_ESA每航次效益 3" xfId="3501"/>
    <cellStyle name="20% - Accent2 2 3 3 3" xfId="3502"/>
    <cellStyle name="_ESA每航次效益_2011 十一併班 - CIX" xfId="3503"/>
    <cellStyle name="_JTP-月營運分析_NTE_月營運分析" xfId="3504"/>
    <cellStyle name="20% - Accent5 3 3 2" xfId="3505"/>
    <cellStyle name="差_LMD PA2 study" xfId="3506"/>
    <cellStyle name="常规 6 9 4 3" xfId="3507"/>
    <cellStyle name="_JTP-月營運分析_NTE_月營運分析 3" xfId="3508"/>
    <cellStyle name="Valuta_RESULTS" xfId="3509"/>
    <cellStyle name="_ESA每航次效益_2011 十一併班 - CIX 3" xfId="3510"/>
    <cellStyle name="_ESA每航次效益_2012 CNY Blank Sailing BC update   (2)_TPS+HPH 整併研究 - 20121012" xfId="3511"/>
    <cellStyle name="_TIS 3" xfId="3512"/>
    <cellStyle name="20% - Accent3 2 3" xfId="3513"/>
    <cellStyle name="강조색2 5 3" xfId="3514"/>
    <cellStyle name="_ESA每航次效益_2011 十一併班 - TMT" xfId="3515"/>
    <cellStyle name="40% - 輔色4" xfId="3516"/>
    <cellStyle name="_YGN 2012營運分析 2" xfId="3517"/>
    <cellStyle name="20% - 강조색6 2 3 3" xfId="3518"/>
    <cellStyle name="_JTP-月營運分析_華中版估貨 (4)_PHM - LMD all_Teresa 201110_B50306CVI" xfId="3519"/>
    <cellStyle name="20% - Accent5 2 3 3 3" xfId="3520"/>
    <cellStyle name="40% - 輔色4 2" xfId="3521"/>
    <cellStyle name="常规 2 2 7 3" xfId="3522"/>
    <cellStyle name="_ESA每航次效益_2011 十一併班 - TMT 2" xfId="3523"/>
    <cellStyle name="_YML-AES-AME-Jan09_ABX - C7 Slot Cost 4" xfId="3524"/>
    <cellStyle name="Accent5 7" xfId="3525"/>
    <cellStyle name="_PHX+IF2 201007報告_2012 CNY Blank Sailing BC update   (2)_TPS+HPH 整併研究 - 20121012" xfId="3526"/>
    <cellStyle name="20% - 강조색2 6" xfId="3527"/>
    <cellStyle name="汇总 4" xfId="3528"/>
    <cellStyle name="20% - 강조색2 7" xfId="3529"/>
    <cellStyle name="常规 2 14 2 2" xfId="3530"/>
    <cellStyle name="40% - 輔色4 3" xfId="3531"/>
    <cellStyle name="20% - 强调文字颜色 3 2 3 2" xfId="3532"/>
    <cellStyle name="常规 2 2 7 4" xfId="3533"/>
    <cellStyle name="_ESA每航次效益_2011 十一併班 - TMT 3" xfId="3534"/>
    <cellStyle name="_YML-AES-AME-Jan09_ABX - C7 Slot Cost 5" xfId="3535"/>
    <cellStyle name="Calculation 4 4" xfId="3536"/>
    <cellStyle name="_ESA每航次效益_2011 十一併班 - WSA ESA" xfId="3537"/>
    <cellStyle name="ÄÞ¸¶_pldt" xfId="3538"/>
    <cellStyle name="20% - Accent2 3 2 2" xfId="3539"/>
    <cellStyle name="输出 2" xfId="3540"/>
    <cellStyle name="40% - Accent1 4 2" xfId="3541"/>
    <cellStyle name="Calculation 4 4 2" xfId="3542"/>
    <cellStyle name="_ESA每航次效益_2011 十一併班 - WSA ESA 2" xfId="3543"/>
    <cellStyle name="樣式 1 6" xfId="3544"/>
    <cellStyle name="60% - Accent6 2 2 5" xfId="3545"/>
    <cellStyle name="40% - Accent1 4 2 2" xfId="3546"/>
    <cellStyle name="20% - Accent2 3 2 2 2" xfId="3547"/>
    <cellStyle name="输出 2 2" xfId="3548"/>
    <cellStyle name="Heading 2 2 4 2" xfId="3549"/>
    <cellStyle name="_ESA每航次效益_2011 十一併班 - WSA ESA 3" xfId="3550"/>
    <cellStyle name="樣式 1 7" xfId="3551"/>
    <cellStyle name="40% - Accent1 4 2 3" xfId="3552"/>
    <cellStyle name="_ESA每航次效益_2012 CNY Blank Sailing BC update   (2) 2" xfId="3553"/>
    <cellStyle name="常规 8 5 5" xfId="3554"/>
    <cellStyle name="好_ABX - C7 Slot Cost 2 3" xfId="3555"/>
    <cellStyle name="_ESA每航次效益_2012 CNY Blank Sailing BC update   (2) 3" xfId="3556"/>
    <cellStyle name="_YML-AES-MCS-Mar09 2" xfId="3557"/>
    <cellStyle name="Normal 3 3 4 2" xfId="3558"/>
    <cellStyle name="20% - 輔色2 3 2" xfId="3559"/>
    <cellStyle name="常规 9 2 2" xfId="3560"/>
    <cellStyle name="_ESA每航次效益_2012 CNY Blank Sailing BC update   (2)_CVT投入2500船型 study 20120704 (2)" xfId="3561"/>
    <cellStyle name="_ESA每航次效益_2012 CNY Blank Sailing BC update   (2)_CVT投入2500船型 study 20120704 (2) 2" xfId="3562"/>
    <cellStyle name="_ESA每航次效益_2012 CNY Blank Sailing BC update   (2)_CVT投入2500船型 study 20120704 (2) 3" xfId="3563"/>
    <cellStyle name="20% - アクセント 4 3 2" xfId="3564"/>
    <cellStyle name="常规 7 28 3" xfId="3565"/>
    <cellStyle name="60% - 강조색4 3 2" xfId="3566"/>
    <cellStyle name="20% - Accent4 3 3 3" xfId="3567"/>
    <cellStyle name="콤마 [0]_0e82LYX432mHp4bfOzJV4g9Sr" xfId="3568"/>
    <cellStyle name="_JTP-月營運分析_PHM - LMD all_PHM - LMD all_ABX ,歐線 201112_B50306CVI 3" xfId="3569"/>
    <cellStyle name="20% - Accent5 3 5" xfId="3570"/>
    <cellStyle name="_ESA每航次效益_2012 CNY Blank Sailing BC update   (2)_HKG線改版 + MAL2線 研究 - 20121019 3" xfId="3571"/>
    <cellStyle name="20% - Accent5" xfId="3572"/>
    <cellStyle name="常规 8 7 2 2" xfId="3573"/>
    <cellStyle name="强调文字颜色 2 2 6" xfId="3574"/>
    <cellStyle name="_ESA每航次效益_2012 CNY Blank Sailing BC update   (2)_TPS+HPH 整併研究 - 20121012 2" xfId="3575"/>
    <cellStyle name="20% - Accent3 2 3 2" xfId="3576"/>
    <cellStyle name="常规 2 3 7 4" xfId="3577"/>
    <cellStyle name="_ESA每航次效益_2012 CNY Blank Sailing BC update   (2)_TPS+HPH 整併研究 - 20121012 3" xfId="3578"/>
    <cellStyle name="20% - Accent3 2 3 3" xfId="3579"/>
    <cellStyle name="常规 2 3 7 5" xfId="3580"/>
    <cellStyle name="40% - 强调文字颜色 1 2 3" xfId="3581"/>
    <cellStyle name="20% - 輔色2 2 3" xfId="3582"/>
    <cellStyle name="_ESA每航次效益_2012 日本新年併班 - JSH" xfId="3583"/>
    <cellStyle name="40% - 强调文字颜色 1 2 3 3" xfId="3584"/>
    <cellStyle name="超链接 4" xfId="3585"/>
    <cellStyle name="_ESA每航次效益_2012 日本新年併班 - JSH 3" xfId="3586"/>
    <cellStyle name="_JTP-月營運分析_PNH-月營運分析" xfId="3587"/>
    <cellStyle name="常规 2 4 4 2 2 2" xfId="3588"/>
    <cellStyle name="20% - アクセント 3 4 2" xfId="3589"/>
    <cellStyle name="40% - 强调文字颜色 2 2 4 2" xfId="3590"/>
    <cellStyle name="_ESA每航次效益_2012 日本新年併班 - JST" xfId="3591"/>
    <cellStyle name="Normal 15 3 2" xfId="3592"/>
    <cellStyle name="_ESA每航次效益_2012 日本新年併班 - JST 3" xfId="3593"/>
    <cellStyle name="常规 2 6 5 7" xfId="3594"/>
    <cellStyle name="_ESA每航次效益_2012 日本新年併班 - JTS 2" xfId="3595"/>
    <cellStyle name="40% - 강조색5 2 2 3 3" xfId="3596"/>
    <cellStyle name="_ET_STYLE_NoName_00_" xfId="3597"/>
    <cellStyle name="Normal 6 2 2" xfId="3598"/>
    <cellStyle name="_JTP-月營運分析_PHM - LMD all_ABX ,歐線 201112 3" xfId="3599"/>
    <cellStyle name="_EURCO AMX KY scheme April 2009" xfId="3600"/>
    <cellStyle name="Linked Cell 6" xfId="3601"/>
    <cellStyle name="_FAS" xfId="3602"/>
    <cellStyle name="_YML-AES-MCS-Mar09 2 2" xfId="3603"/>
    <cellStyle name="_FAS 2" xfId="3604"/>
    <cellStyle name="常规 2 6 2 2 3" xfId="3605"/>
    <cellStyle name="_FES併班" xfId="3606"/>
    <cellStyle name="常规 3 17 9 3" xfId="3607"/>
    <cellStyle name="경고문" xfId="3608"/>
    <cellStyle name="_FES併班 2" xfId="3609"/>
    <cellStyle name="20% - Accent3 3 2 3" xfId="3610"/>
    <cellStyle name="常规 2 4 6 5" xfId="3611"/>
    <cellStyle name="_FES併班_2013 潑水節併班-NTE 2" xfId="3612"/>
    <cellStyle name="どちらでもない 2 2" xfId="3613"/>
    <cellStyle name="一般 15" xfId="3614"/>
    <cellStyle name="一般 20" xfId="3615"/>
    <cellStyle name="_Grace-201010" xfId="3616"/>
    <cellStyle name="_FES併班_2013 潑水節併班-NTE 3" xfId="3617"/>
    <cellStyle name="20% - Accent5 2 3 2" xfId="3618"/>
    <cellStyle name="40% - 强调文字颜色 1 2 2 2 2" xfId="3619"/>
    <cellStyle name="_JTP-月營運分析_ABX ,歐線 201112 3" xfId="3620"/>
    <cellStyle name="汇总 2 4" xfId="3621"/>
    <cellStyle name="Lien hypertexte 2" xfId="3622"/>
    <cellStyle name="_FES併班_Annie_201302" xfId="3623"/>
    <cellStyle name="Lien hypertexte 2 2" xfId="3624"/>
    <cellStyle name="_FES併班_Annie_201302 2" xfId="3625"/>
    <cellStyle name="60% - Accent2 2 4" xfId="3626"/>
    <cellStyle name="检查单元格 3 2" xfId="3627"/>
    <cellStyle name="Lien hypertexte 2 3" xfId="3628"/>
    <cellStyle name="_FES併班_Annie_201302 3" xfId="3629"/>
    <cellStyle name="60% - Accent2 2 5" xfId="3630"/>
    <cellStyle name="_FES-第九條 Kota Lumba 租金模擬 19000-II" xfId="3631"/>
    <cellStyle name="_FES-第九條 Kota Lumba 租金模擬 19000-II 2" xfId="3632"/>
    <cellStyle name="20% - 强调文字颜色 2 2 4 3" xfId="3633"/>
    <cellStyle name="_FES-第九條 Kota Lumba 租金模擬 19000-II 3" xfId="3634"/>
    <cellStyle name="_Sheet1_1" xfId="3635"/>
    <cellStyle name="常规 13 3" xfId="3636"/>
    <cellStyle name="_FES-第九條 Kota Lumba 租金模擬 19000-II_2011 十一併班 - CIX 2" xfId="3637"/>
    <cellStyle name="常规 13 4" xfId="3638"/>
    <cellStyle name="_FES-第九條 Kota Lumba 租金模擬 19000-II_2011 十一併班 - CIX 3" xfId="3639"/>
    <cellStyle name="_Slot Cost Calculations Sept08" xfId="3640"/>
    <cellStyle name="_FES-第九條 Kota Lumba 租金模擬 19000-II_2011 十一併班 - CMS" xfId="3641"/>
    <cellStyle name="60% - 강조색1 2 2 3" xfId="3642"/>
    <cellStyle name="_FES-第九條 Kota Lumba 租金模擬 19000-II_2011 十一併班 - CMS 2" xfId="3643"/>
    <cellStyle name="20% - Accent2 2 5 3" xfId="3644"/>
    <cellStyle name="_FES-第九條 Kota Lumba 租金模擬 19000-II_2011 十一併班 - WSA ESA 2" xfId="3645"/>
    <cellStyle name="强调文字颜色 6 2 6" xfId="3646"/>
    <cellStyle name="_FES-第九條 Kota Lumba 租金模擬 19000-II_2011 十一併班 - WSA ESA 3" xfId="3647"/>
    <cellStyle name="20% - 강조색4 4 2" xfId="3648"/>
    <cellStyle name="一般 4 4" xfId="3649"/>
    <cellStyle name="标题 2 3 4" xfId="3650"/>
    <cellStyle name="Heading 3 3 2" xfId="3651"/>
    <cellStyle name="_JTP-月營運分析_華中版估貨 (4)_PHM - LMD all_PHM - LMD all_ABX ,歐線 201112_B50306CVI" xfId="3652"/>
    <cellStyle name="_FES-第九條 Kota Lumba 租金模擬 19000-II_2012 CNY Blank Sailing BC update   (2) 2" xfId="3653"/>
    <cellStyle name="_SHA-2009後_2012 日本新年併班 - JST" xfId="3654"/>
    <cellStyle name="标题 2 3 5" xfId="3655"/>
    <cellStyle name="Heading 3 3 3" xfId="3656"/>
    <cellStyle name="_FES-第九條 Kota Lumba 租金模擬 19000-II_2012 CNY Blank Sailing BC update   (2) 3" xfId="3657"/>
    <cellStyle name="40% - アクセント 6 4 3" xfId="3658"/>
    <cellStyle name="_JTP-月營運分析_貨量總表_PHM - LMD all_PHM - LMD all_ABX ,歐線 201112_B50306CVI 3" xfId="3659"/>
    <cellStyle name="_FES-第九條 Kota Lumba 租金模擬 19000-II_2012 CNY Blank Sailing BC update   (2)_HKG線改版 + MAL2線 研究 - 20121019" xfId="3660"/>
    <cellStyle name="_FES-第九條 Kota Lumba 租金模擬 19000-II_2012 CNY Blank Sailing BC update   (2)_HKG線改版 + MAL2線 研究 - 20121019 2" xfId="3661"/>
    <cellStyle name="_PNH-月營運分析_PNH-月營運分析_B50306CVI 3" xfId="3662"/>
    <cellStyle name="20% - アクセント 1" xfId="3663"/>
    <cellStyle name="_FES-第九條 Kota Lumba 租金模擬 19000-II_2012 CNY Blank Sailing BC update   (2)_HKG線改版 + MAL2線 研究 - 20121019 3" xfId="3664"/>
    <cellStyle name="20% - アクセント 2" xfId="3665"/>
    <cellStyle name="_FES-第九條 Kota Lumba 租金模擬 19000-II_2012 CNY Blank Sailing BC update   (2)_TPS+HPH 整併研究 - 20121012" xfId="3666"/>
    <cellStyle name="Heading 1 2 2 2 3 2" xfId="3667"/>
    <cellStyle name="_TPI_2012 日本新年併班 - JTS 3" xfId="3668"/>
    <cellStyle name="Accent3 3 2 2" xfId="3669"/>
    <cellStyle name="常规 6 13 3 3" xfId="3670"/>
    <cellStyle name="_FES-第九條 Kota Lumba 租金模擬 19000-II_2012 CNY Blank Sailing BC update   (2)_TPS+HPH 整併研究 - 20121012 2" xfId="3671"/>
    <cellStyle name="_FES-第九條 Kota Lumba 租金模擬 19000-II_2012 CNY Blank Sailing BC update   (2)_TPS+HPH 整併研究 - 20121012 3" xfId="3672"/>
    <cellStyle name="40% - アクセント 5 3 2" xfId="3673"/>
    <cellStyle name="_HK &amp; PRD 效益分析201011_Annie_201302 3" xfId="3674"/>
    <cellStyle name="常规 7 10 8 3" xfId="3675"/>
    <cellStyle name="_FES-第九條 Kota Lumba 租金模擬 19000-II_2012 日本新年併班 - JSH" xfId="3676"/>
    <cellStyle name="常规 2 4 5 8" xfId="3677"/>
    <cellStyle name="常规 2 6 14 2" xfId="3678"/>
    <cellStyle name="_FES-第九條 Kota Lumba 租金模擬 19000-II_2012 日本新年併班 - JSH 3" xfId="3679"/>
    <cellStyle name="常规 2 4 5 8 3" xfId="3680"/>
    <cellStyle name="Accent1 2 2 2" xfId="3681"/>
    <cellStyle name="_FES-第九條 Kota Lumba 租金模擬 19000-II_2012 日本新年併班 - JST 2" xfId="3682"/>
    <cellStyle name="Accent1 2 2 3" xfId="3683"/>
    <cellStyle name="_FES-第九條 Kota Lumba 租金模擬 19000-II_2012 日本新年併班 - JST 3" xfId="3684"/>
    <cellStyle name="常规 7 4 5 2" xfId="3685"/>
    <cellStyle name="_FES-第九條 Kota Lumba 租金模擬 19000-II_2012 日本新年併班 - JTS" xfId="3686"/>
    <cellStyle name="_FES-第九條 Kota Lumba 租金模擬 19000-II_2012 日本新年併班 - JTS 2" xfId="3687"/>
    <cellStyle name="_FES-第九條 Kota Lumba 租金模擬 19000-II_2012 日本新年併班 - JTS 3" xfId="3688"/>
    <cellStyle name="常规 7 4 9 2" xfId="3689"/>
    <cellStyle name="60% - 강조색4 4 3" xfId="3690"/>
    <cellStyle name="_FIXCOST-201208" xfId="3691"/>
    <cellStyle name="_Grace_201007_2011 十一併班提案 3" xfId="3692"/>
    <cellStyle name="常规 2 6 6 9" xfId="3693"/>
    <cellStyle name="Header1 2 3" xfId="3694"/>
    <cellStyle name="_YML-AES-MCS-Mar09_Slot Cost Calculations - Nov09 3 2" xfId="3695"/>
    <cellStyle name="見出し 1 4 2" xfId="3696"/>
    <cellStyle name="좋음 5 3" xfId="3697"/>
    <cellStyle name="_FIXCOST-201208 2" xfId="3698"/>
    <cellStyle name="_JSV 2" xfId="3699"/>
    <cellStyle name="常规 7 12 6" xfId="3700"/>
    <cellStyle name="常规 7 9" xfId="3701"/>
    <cellStyle name="_YML-AES-MCS-Mar09_Slot Cost Calculations - Nov09 3 3" xfId="3702"/>
    <cellStyle name="見出し 1 4 3" xfId="3703"/>
    <cellStyle name="_FIXCOST-201208 3" xfId="3704"/>
    <cellStyle name="Calc Currency (0) 7" xfId="3705"/>
    <cellStyle name="_Grace 201011" xfId="3706"/>
    <cellStyle name="_Grace 201006" xfId="3707"/>
    <cellStyle name="常规 21 6 3 2" xfId="3708"/>
    <cellStyle name="好_forecast 3" xfId="3709"/>
    <cellStyle name="Explanatory Text 4 2 4" xfId="3710"/>
    <cellStyle name="_星馬版 - C Oil, 500 3" xfId="3711"/>
    <cellStyle name="_JTP-月營運分析_PHM - LMD all_PHM - LMD all_ABX ,歐線 201112 3" xfId="3712"/>
    <cellStyle name="_IFX 營運分析_2012 日本新年併班 - JTS 2" xfId="3713"/>
    <cellStyle name="好_Bunker Cons Budget EURCO 2" xfId="3714"/>
    <cellStyle name="Calc Currency (0) 7 3" xfId="3715"/>
    <cellStyle name="_Grace 201011 3" xfId="3716"/>
    <cellStyle name="_Grace 201006 3" xfId="3717"/>
    <cellStyle name="差_Slottage for 4250 v.s. 4500 Teu 3" xfId="3718"/>
    <cellStyle name="_JTP-月營運分析_華中版估貨 (4)_PHM - LMD all_PHM - LMD all_TMT 報告 (2) 3" xfId="3719"/>
    <cellStyle name="樣式 1 2 2 2" xfId="3720"/>
    <cellStyle name="Heading 2 3 2 2" xfId="3721"/>
    <cellStyle name="_Grace 201011_2011 十一併班 - CIX" xfId="3722"/>
    <cellStyle name="_Grace 201006_2011 十一併班 - CIX" xfId="3723"/>
    <cellStyle name="常规 2 12" xfId="3724"/>
    <cellStyle name="Sombra 3" xfId="3725"/>
    <cellStyle name="_Grace 201011_2011 十一併班 - CIX 2" xfId="3726"/>
    <cellStyle name="_Grace 201006_2011 十一併班 - CIX 2" xfId="3727"/>
    <cellStyle name="_KEU Slot Cost Calc 02-02-2010_Simulation (2) 2 3" xfId="3728"/>
    <cellStyle name="常规 2 12 2" xfId="3729"/>
    <cellStyle name="常规 3 2 3 3" xfId="3730"/>
    <cellStyle name="40% - Accent3 4 4" xfId="3731"/>
    <cellStyle name="_HKG線改版 + MAL2線 研究 - 20121019" xfId="3732"/>
    <cellStyle name="60% - Accent1 4 3 2" xfId="3733"/>
    <cellStyle name="常规 18 7" xfId="3734"/>
    <cellStyle name="常规_Sheet1 3" xfId="3735"/>
    <cellStyle name="20% - Accent6 6 2" xfId="3736"/>
    <cellStyle name="40% - 强调文字颜色 5 2 4 2" xfId="3737"/>
    <cellStyle name="_Grace 201011_2011 十一併班 - CIX 3" xfId="3738"/>
    <cellStyle name="_Grace 201006_2011 十一併班 - CIX 3" xfId="3739"/>
    <cellStyle name="常规 2 12 3" xfId="3740"/>
    <cellStyle name="常规 3 2 3 4" xfId="3741"/>
    <cellStyle name="40% - Accent3 4 5" xfId="3742"/>
    <cellStyle name="_Grace 201011_2011 十一併班 - TMT" xfId="3743"/>
    <cellStyle name="_Grace 201006_2011 十一併班 - TMT" xfId="3744"/>
    <cellStyle name="常规 25 3" xfId="3745"/>
    <cellStyle name="常规 30 3" xfId="3746"/>
    <cellStyle name="_Grace 201011_2011 十一併班 - WSA ESA 3" xfId="3747"/>
    <cellStyle name="_Grace 201006_2011 十一併班 - WSA ESA 3" xfId="3748"/>
    <cellStyle name="계산 2 2 2 3" xfId="3749"/>
    <cellStyle name="常规 7 17 2" xfId="3750"/>
    <cellStyle name="常规 7 22 2" xfId="3751"/>
    <cellStyle name="40% - アクセント 4 2 2" xfId="3752"/>
    <cellStyle name="_Grace 201011_2011 十一併班提案_CVT投入2500船型 study 20120704 (2)" xfId="3753"/>
    <cellStyle name="_Grace 201006_2011 十一併班提案_CVT投入2500船型 study 20120704 (2)" xfId="3754"/>
    <cellStyle name="_Grace 201011_2012 日本新年併班 - JSH" xfId="3755"/>
    <cellStyle name="_Grace 201011_2011 十一併班提案_CVT投入2500船型 study 20120704 (2) 2" xfId="3756"/>
    <cellStyle name="_Grace 201006_2012 日本新年併班 - JSH" xfId="3757"/>
    <cellStyle name="_Grace 201006_2011 十一併班提案_CVT投入2500船型 study 20120704 (2) 2" xfId="3758"/>
    <cellStyle name="60% - Accent2" xfId="3759"/>
    <cellStyle name="_Grace 201011_2011 十一併班提案_HKG線改版 + MAL2線 研究 - 20121019" xfId="3760"/>
    <cellStyle name="_Grace 201006_2011 十一併班提案_HKG線改版 + MAL2線 研究 - 20121019" xfId="3761"/>
    <cellStyle name="好_JTP 與 Coscon CNP 互換 - 20130415 3" xfId="3762"/>
    <cellStyle name="_SHA-2009後_2012 CNY Blank Sailing BC update   (2)_TPS+HPH 整併研究 - 20121012 3" xfId="3763"/>
    <cellStyle name="常规 2 46" xfId="3764"/>
    <cellStyle name="常规 2 51" xfId="3765"/>
    <cellStyle name="常规 9 2 5 2 2" xfId="3766"/>
    <cellStyle name="요약 5 2" xfId="3767"/>
    <cellStyle name="40% - Accent4 2 3 3" xfId="3768"/>
    <cellStyle name="60% - Accent2 2" xfId="3769"/>
    <cellStyle name="_Grace 201011_2011 十一併班提案_HKG線改版 + MAL2線 研究 - 20121019 2" xfId="3770"/>
    <cellStyle name="_Grace 201006_2011 十一併班提案_HKG線改版 + MAL2線 研究 - 20121019 2" xfId="3771"/>
    <cellStyle name="40% - Accent4 2 3 3 2" xfId="3772"/>
    <cellStyle name="60% - Accent2 3" xfId="3773"/>
    <cellStyle name="_Grace 201011_2011 十一併班提案_HKG線改版 + MAL2線 研究 - 20121019 3" xfId="3774"/>
    <cellStyle name="_Grace 201006_2011 十一併班提案_HKG線改版 + MAL2線 研究 - 20121019 3" xfId="3775"/>
    <cellStyle name="40% - Accent4 2 3 3 3" xfId="3776"/>
    <cellStyle name="40% - Акцент3 2" xfId="3777"/>
    <cellStyle name="_Grace 201011_2011十一併班 - NS1" xfId="3778"/>
    <cellStyle name="_Grace 201006_2011十一併班 - NS1" xfId="3779"/>
    <cellStyle name="超链接 5 2" xfId="3780"/>
    <cellStyle name="20% - アクセント 1 3" xfId="3781"/>
    <cellStyle name="_Grace 201011_2011十一併班 - NS1 2" xfId="3782"/>
    <cellStyle name="_Grace 201006_2011十一併班 - NS1 2" xfId="3783"/>
    <cellStyle name="20% - アクセント 1 3 2" xfId="3784"/>
    <cellStyle name="_JTP-月營運分析_貨量總表_PHM - LMD all_ABX ,歐線 201112_B50306CVI" xfId="3785"/>
    <cellStyle name="20% - Accent3 2 5" xfId="3786"/>
    <cellStyle name="60% - 강조색2 2 2" xfId="3787"/>
    <cellStyle name="20% - 强调文字颜色 4 2 2 3" xfId="3788"/>
    <cellStyle name="常规 2 15 4" xfId="3789"/>
    <cellStyle name="常规 2 20 4" xfId="3790"/>
    <cellStyle name="常规 9 2 9 2 2" xfId="3791"/>
    <cellStyle name="_JTP-月營運分析_華中版估貨 (4)_PHM - LMD all_PHM - LMD all_TMT 報告 (2)_ABX ,歐線 201112_B50306CVI 2" xfId="3792"/>
    <cellStyle name="입력 2 4" xfId="3793"/>
    <cellStyle name="_Grace 201011_2012 CNY Blank Sailing BC update   (2) 2" xfId="3794"/>
    <cellStyle name="_Grace 201006_2012 CNY Blank Sailing BC update   (2) 2" xfId="3795"/>
    <cellStyle name="_Grace 201011_2012 CNY Blank Sailing BC update   (2)_CVT投入2500船型 study 20120704 (2) 2" xfId="3796"/>
    <cellStyle name="_Grace 201006_2012 CNY Blank Sailing BC update   (2)_CVT投入2500船型 study 20120704 (2) 2" xfId="3797"/>
    <cellStyle name="20% - アクセント 3 3" xfId="3798"/>
    <cellStyle name="_Grace 201011_2012 CNY Blank Sailing BC update   (2)_CVT投入2500船型 study 20120704 (2) 3" xfId="3799"/>
    <cellStyle name="_Grace 201006_2012 CNY Blank Sailing BC update   (2)_CVT投入2500船型 study 20120704 (2) 3" xfId="3800"/>
    <cellStyle name="常规 5 16 2" xfId="3801"/>
    <cellStyle name="常规 5 21 2" xfId="3802"/>
    <cellStyle name="20% - アクセント 3 4" xfId="3803"/>
    <cellStyle name="Total 6" xfId="3804"/>
    <cellStyle name="常规 6 2 3 3" xfId="3805"/>
    <cellStyle name="_Grace 201011_2012 CNY Blank Sailing BC update   (2)_HKG線改版 + MAL2線 研究 - 20121019" xfId="3806"/>
    <cellStyle name="_Grace 201006_2012 CNY Blank Sailing BC update   (2)_HKG線改版 + MAL2線 研究 - 20121019" xfId="3807"/>
    <cellStyle name="Total 6 2" xfId="3808"/>
    <cellStyle name="_Grace 201011_2012 CNY Blank Sailing BC update   (2)_HKG線改版 + MAL2線 研究 - 20121019 2" xfId="3809"/>
    <cellStyle name="_Grace 201006_2012 CNY Blank Sailing BC update   (2)_HKG線改版 + MAL2線 研究 - 20121019 2" xfId="3810"/>
    <cellStyle name="常规 2 2 4 2 3 3" xfId="3811"/>
    <cellStyle name="_Grace 201011_2012 CNY Blank Sailing BC update   (2)_TPS+HPH 整併研究 - 20121012" xfId="3812"/>
    <cellStyle name="_Grace 201006_2012 CNY Blank Sailing BC update   (2)_TPS+HPH 整併研究 - 20121012" xfId="3813"/>
    <cellStyle name="常规 4 10 3" xfId="3814"/>
    <cellStyle name="_TPI_2012 CNY Blank Sailing BC update   (2)_HKG線改版 + MAL2線 研究 - 20121019" xfId="3815"/>
    <cellStyle name="강조색5 7" xfId="3816"/>
    <cellStyle name="_Grace 201011_2012 CNY Blank Sailing BC update   (2)_TPS+HPH 整併研究 - 20121012 2" xfId="3817"/>
    <cellStyle name="_Grace 201006_2012 CNY Blank Sailing BC update   (2)_TPS+HPH 整併研究 - 20121012 2" xfId="3818"/>
    <cellStyle name="설명 텍스트 2 6" xfId="3819"/>
    <cellStyle name="_TPI_2012 CNY Blank Sailing BC update   (2)_HKG線改版 + MAL2線 研究 - 20121019 2" xfId="3820"/>
    <cellStyle name="60% - Accent5 4 2 2" xfId="3821"/>
    <cellStyle name="_Grace 201011_2012 CNY Blank Sailing BC update   (2)_TPS+HPH 整併研究 - 20121012 3" xfId="3822"/>
    <cellStyle name="_Grace 201006_2012 CNY Blank Sailing BC update   (2)_TPS+HPH 整併研究 - 20121012 3" xfId="3823"/>
    <cellStyle name="_TPI_2012 CNY Blank Sailing BC update   (2)_HKG線改版 + MAL2線 研究 - 20121019 3" xfId="3824"/>
    <cellStyle name="_Grace 201011_2012 日本新年併班 - JSH 2" xfId="3825"/>
    <cellStyle name="_Grace 201006_2012 日本新年併班 - JSH 2" xfId="3826"/>
    <cellStyle name="_NCT 2011_2011 十一併班 - CMS 3" xfId="3827"/>
    <cellStyle name="常规 2 3" xfId="3828"/>
    <cellStyle name="_Grace 201011_2012 日本新年併班 - JSH 3" xfId="3829"/>
    <cellStyle name="_Grace 201006_2012 日本新年併班 - JSH 3" xfId="3830"/>
    <cellStyle name="Normal 22" xfId="3831"/>
    <cellStyle name="Normal 17" xfId="3832"/>
    <cellStyle name="60% - 强调文字颜色 4 2 2" xfId="3833"/>
    <cellStyle name="_Grace 201011_2012 日本新年併班 - JST 2" xfId="3834"/>
    <cellStyle name="_Grace 201006_2012 日本新年併班 - JST 2" xfId="3835"/>
    <cellStyle name="Normal 18" xfId="3836"/>
    <cellStyle name="60% - 强调文字颜色 4 2 3" xfId="3837"/>
    <cellStyle name="_Grace 201011_2012 日本新年併班 - JST 3" xfId="3838"/>
    <cellStyle name="_Grace 201006_2012 日本新年併班 - JST 3" xfId="3839"/>
    <cellStyle name="_Grace 201011_2012 日本新年併班 - JTS" xfId="3840"/>
    <cellStyle name="_Grace 201006_2012 日本新年併班 - JTS" xfId="3841"/>
    <cellStyle name="_JTP-月營運分析_華中版估貨 (4)_TMT 報告 (2)_ABX ,歐線 201112" xfId="3842"/>
    <cellStyle name="_TPI_Kelly_201303_Mindanao study" xfId="3843"/>
    <cellStyle name="Heading 4 2 2 5" xfId="3844"/>
    <cellStyle name="_Grace 201011_2012 日本新年併班 - JTS 2" xfId="3845"/>
    <cellStyle name="_Grace 201006_2012 日本新年併班 - JTS 2" xfId="3846"/>
    <cellStyle name="Output 5 3" xfId="3847"/>
    <cellStyle name="Accent1 4 2 4" xfId="3848"/>
    <cellStyle name="_JTP-月營運分析_華中版估貨 (4)_TMT 報告 (2)_ABX ,歐線 201112 2" xfId="3849"/>
    <cellStyle name="_JTP-月營運分析_NE1+NE3_月營運分析_NE1+NE3_月營運分析_B50306CVI" xfId="3850"/>
    <cellStyle name="_TPI_Kelly_201303_Mindanao study 2" xfId="3851"/>
    <cellStyle name="常规 7 6 5 3" xfId="3852"/>
    <cellStyle name="_Grace 201011_2012 日本新年併班 - JTS 3" xfId="3853"/>
    <cellStyle name="_Grace 201006_2012 日本新年併班 - JTS 3" xfId="3854"/>
    <cellStyle name="_JTP-月營運分析_華中版估貨 (4)_TMT 報告 (2)_ABX ,歐線 201112 3" xfId="3855"/>
    <cellStyle name="_TPI_Kelly_201303_Mindanao study 3" xfId="3856"/>
    <cellStyle name="_Grace 201011_ABX -併班貨量預估 format" xfId="3857"/>
    <cellStyle name="_Grace 201006_ABX -併班貨量預估 format" xfId="3858"/>
    <cellStyle name="_Grace 201011_ABX -併班貨量預估 format 2" xfId="3859"/>
    <cellStyle name="_Grace 201006_ABX -併班貨量預估 format 2" xfId="3860"/>
    <cellStyle name="Note 2 2 2 3" xfId="3861"/>
    <cellStyle name="_Grace 201011_Annie_201302" xfId="3862"/>
    <cellStyle name="_Grace 201006_Annie_201302" xfId="3863"/>
    <cellStyle name="_Grace 201011_Annie_201302 3" xfId="3864"/>
    <cellStyle name="_Grace 201006_Annie_201302 3" xfId="3865"/>
    <cellStyle name="_Grace 201012_2011 十一併班 - CIX" xfId="3866"/>
    <cellStyle name="_Grace 201012_2011 十一併班 - CIX 2" xfId="3867"/>
    <cellStyle name="_Teresa 201105_Annie_201302 3" xfId="3868"/>
    <cellStyle name="_Grace 201012_2011 十一併班 - CIX 3" xfId="3869"/>
    <cellStyle name="_Grace 201012_2011 十一併班 - TMT 2" xfId="3870"/>
    <cellStyle name="20% - アクセント 2 4" xfId="3871"/>
    <cellStyle name="Heading 1 3 2" xfId="3872"/>
    <cellStyle name="_Grace 201012_2011 十一併班 - TMT 3" xfId="3873"/>
    <cellStyle name="20% - アクセント 2 5" xfId="3874"/>
    <cellStyle name="Accent5 4 3 2" xfId="3875"/>
    <cellStyle name="_Grace 201012_2011 十一併班 - WSA ESA 2" xfId="3876"/>
    <cellStyle name="_YML-AES-AME-Jan09 3 3" xfId="3877"/>
    <cellStyle name="常规 6 7 12" xfId="3878"/>
    <cellStyle name="_JSH add ZHA_Annie_201302" xfId="3879"/>
    <cellStyle name="Percent 2 2" xfId="3880"/>
    <cellStyle name="_Slot Cost Calculations Sept08 2 3" xfId="3881"/>
    <cellStyle name="60% - 강조색6 2 4 3" xfId="3882"/>
    <cellStyle name="20% - Accent3 8" xfId="3883"/>
    <cellStyle name="Normal - Style1 3 2" xfId="3884"/>
    <cellStyle name="_Grace 201012_2011 十一併班 - WSA ESA 3" xfId="3885"/>
    <cellStyle name="40% - Accent4 3 2" xfId="3886"/>
    <cellStyle name="常规 9 2 3 9 2" xfId="3887"/>
    <cellStyle name="Heading 1 2 2" xfId="3888"/>
    <cellStyle name="_Grace 201012_2011 十一併班提案" xfId="3889"/>
    <cellStyle name="_Slot Cost Calculations Sept08_KEU Slot Cost Calc 02-02-2010_Simulation 2" xfId="3890"/>
    <cellStyle name="超链接 5 4" xfId="3891"/>
    <cellStyle name="20% - アクセント 1 5" xfId="3892"/>
    <cellStyle name="Heading 1 2 2 2" xfId="3893"/>
    <cellStyle name="_Grace 201012_2011 十一併班提案 2" xfId="3894"/>
    <cellStyle name="_Slot Cost Calculations Sept08_KEU Slot Cost Calc 02-02-2010_Simulation 2 2" xfId="3895"/>
    <cellStyle name="Heading 1 2 2 3" xfId="3896"/>
    <cellStyle name="40% - 강조색1 5 2" xfId="3897"/>
    <cellStyle name="_Grace 201012_2011 十一併班提案 3" xfId="3898"/>
    <cellStyle name="_Slot Cost Calculations Sept08_KEU Slot Cost Calc 02-02-2010_Simulation 2 3" xfId="3899"/>
    <cellStyle name="_印度線自營" xfId="3900"/>
    <cellStyle name="Normal 2 10 2" xfId="3901"/>
    <cellStyle name="_Grace 201012_2011 十一併班提案_CVT投入2500船型 study 20120704 (2)" xfId="3902"/>
    <cellStyle name="_TPS Rotation (CKYH)" xfId="3903"/>
    <cellStyle name="常规 60" xfId="3904"/>
    <cellStyle name="_Grace 201012_2011 十一併班提案_CVT投入2500船型 study 20120704 (2) 2" xfId="3905"/>
    <cellStyle name="_JTP 與 Coscon CNP 互換 - 20130415" xfId="3906"/>
    <cellStyle name="_TPS Rotation (CKYH) 2" xfId="3907"/>
    <cellStyle name="常规 6 3 4 3" xfId="3908"/>
    <cellStyle name="_Grace 201012_2011 十一併班提案_CVT投入2500船型 study 20120704 (2) 3" xfId="3909"/>
    <cellStyle name="_TPS Rotation (CKYH) 3" xfId="3910"/>
    <cellStyle name="40% - 着色 3 2" xfId="3911"/>
    <cellStyle name="_Grace 201012_2011 十一併班提案_HKG線改版 + MAL2線 研究 - 20121019" xfId="3912"/>
    <cellStyle name="常规 6 18 6" xfId="3913"/>
    <cellStyle name="_Grace 201012_2011 十一併班提案_HKG線改版 + MAL2線 研究 - 20121019 3" xfId="3914"/>
    <cellStyle name="20% - Accent5 3 2 4" xfId="3915"/>
    <cellStyle name="常规 6 18 6 3" xfId="3916"/>
    <cellStyle name="Calculation 4" xfId="3917"/>
    <cellStyle name="常规 2 3 5 9" xfId="3918"/>
    <cellStyle name="_Grace 201012_2011 十一併班提案_TPS+HPH 整併研究 - 20121012" xfId="3919"/>
    <cellStyle name="Heading 1 2 2 2 2 2" xfId="3920"/>
    <cellStyle name="_StartUp_PA2 NOW 3" xfId="3921"/>
    <cellStyle name="常规 6 13 2 3" xfId="3922"/>
    <cellStyle name="_JSH_月營運分析_JSH_月營運分析 3" xfId="3923"/>
    <cellStyle name="常规 2 3 2 2 4" xfId="3924"/>
    <cellStyle name="常规 7 18 3 2" xfId="3925"/>
    <cellStyle name="_PHX+IF2 201007報告_2011 十一併班 - CIX 2" xfId="3926"/>
    <cellStyle name="常规 2 37 2 3" xfId="3927"/>
    <cellStyle name="注释 2 3 2" xfId="3928"/>
    <cellStyle name="Calculation 4 2" xfId="3929"/>
    <cellStyle name="常规 2 3 5 9 2" xfId="3930"/>
    <cellStyle name="_Grace 201012_2011 十一併班提案_TPS+HPH 整併研究 - 20121012 2" xfId="3931"/>
    <cellStyle name="Calculation 4 3" xfId="3932"/>
    <cellStyle name="常规 2 3 5 9 3" xfId="3933"/>
    <cellStyle name="_Grace 201012_2011 十一併班提案_TPS+HPH 整併研究 - 20121012 3" xfId="3934"/>
    <cellStyle name="_Grace 201012_2011十一併班 - NS1" xfId="3935"/>
    <cellStyle name="常规 6 17 11" xfId="3936"/>
    <cellStyle name="样式 1 9" xfId="3937"/>
    <cellStyle name="_JTP-月營運分析_JTP-月營運分析_JSH_月營運分析" xfId="3938"/>
    <cellStyle name="40% - Accent2 4 5" xfId="3939"/>
    <cellStyle name="_Grace 201012_2011十一併班 - NS1 3" xfId="3940"/>
    <cellStyle name="60% - Accent1 3 3 2" xfId="3941"/>
    <cellStyle name="20% - Accent5 6 2" xfId="3942"/>
    <cellStyle name="Normal 2 2 4 2" xfId="3943"/>
    <cellStyle name="_JTP-月營運分析_PS1+3_月營運分析_ABX_月營運分析" xfId="3944"/>
    <cellStyle name="Note 3 2 4" xfId="3945"/>
    <cellStyle name="_Grace 201112 3" xfId="3946"/>
    <cellStyle name="_Grace 201107 3" xfId="3947"/>
    <cellStyle name="常规 2 37 3" xfId="3948"/>
    <cellStyle name="常规 2 42 3" xfId="3949"/>
    <cellStyle name="40% - 강조색6 5" xfId="3950"/>
    <cellStyle name="_Grace 201012_2012 CNY Blank Sailing BC update   (2)" xfId="3951"/>
    <cellStyle name="差_Slottage for 4250 v.s. 4500 Teu" xfId="3952"/>
    <cellStyle name="Normal 3 4 2 4" xfId="3953"/>
    <cellStyle name="_JTP-月營運分析_華中版估貨 (4)_PHM - LMD all_PHM - LMD all_TMT 報告 (2)" xfId="3954"/>
    <cellStyle name="Calculation 5 2" xfId="3955"/>
    <cellStyle name="_JTP-月營運分析_PS1+3_月營運分析_ABX_月營運分析 3" xfId="3956"/>
    <cellStyle name="Плохой 2" xfId="3957"/>
    <cellStyle name="40% - 강조색6 5 3" xfId="3958"/>
    <cellStyle name="_Grace 201012_2012 CNY Blank Sailing BC update   (2) 3" xfId="3959"/>
    <cellStyle name="_Grace 201012_2012 CNY Blank Sailing BC update   (2)_HKG線改版 + MAL2線 研究 - 20121019" xfId="3960"/>
    <cellStyle name="40% - Accent5 4 4 2" xfId="3961"/>
    <cellStyle name="常规 2 9 4" xfId="3962"/>
    <cellStyle name="_Grace 201012_2012 CNY Blank Sailing BC update   (2)_HKG線改版 + MAL2線 研究 - 20121019 3" xfId="3963"/>
    <cellStyle name="_JTP-月營運分析_PS1+3_月營運分析_NE1+NE3_月營運分析_B50306CVI 3" xfId="3964"/>
    <cellStyle name="Акцент5" xfId="3965"/>
    <cellStyle name="_Grace 201012_2012 CNY Blank Sailing BC update   (2)_TPS+HPH 整併研究 - 20121012" xfId="3966"/>
    <cellStyle name="제목 4 4" xfId="3967"/>
    <cellStyle name="_JTP-月營運分析_TMT 報告 (2)_Teresa 201110 3" xfId="3968"/>
    <cellStyle name="Акцент5 2" xfId="3969"/>
    <cellStyle name="_Grace 201012_2012 CNY Blank Sailing BC update   (2)_TPS+HPH 整併研究 - 20121012 2" xfId="3970"/>
    <cellStyle name="제목 4 4 2" xfId="3971"/>
    <cellStyle name="Акцент5 3" xfId="3972"/>
    <cellStyle name="_Grace 201012_2012 CNY Blank Sailing BC update   (2)_TPS+HPH 整併研究 - 20121012 3" xfId="3973"/>
    <cellStyle name="제목 4 4 3" xfId="3974"/>
    <cellStyle name="_Grace 201012_2012 日本新年併班 - JSH 2" xfId="3975"/>
    <cellStyle name="args.style 4 2" xfId="3976"/>
    <cellStyle name="_TPI 2" xfId="3977"/>
    <cellStyle name="20% - Accent4 2 2" xfId="3978"/>
    <cellStyle name="Note 4 2" xfId="3979"/>
    <cellStyle name="Hyperlink 2 4" xfId="3980"/>
    <cellStyle name="_Grace 201012_2012 日本新年併班 - JST" xfId="3981"/>
    <cellStyle name="常规 5 2 7 2" xfId="3982"/>
    <cellStyle name="備註 3" xfId="3983"/>
    <cellStyle name="_Grace 201012_2013 潑水節併班-NTE" xfId="3984"/>
    <cellStyle name="20% - 强调文字颜色 1 2 4 3" xfId="3985"/>
    <cellStyle name="備註 3 2" xfId="3986"/>
    <cellStyle name="Border 3" xfId="3987"/>
    <cellStyle name="_Grace 201012_2013 潑水節併班-NTE 2" xfId="3988"/>
    <cellStyle name="備註 3 3" xfId="3989"/>
    <cellStyle name="Border 4" xfId="3990"/>
    <cellStyle name="_Grace 201012_2013 潑水節併班-NTE 3" xfId="3991"/>
    <cellStyle name="_Grace 201012_ABX -併班貨量預估 format" xfId="3992"/>
    <cellStyle name="_JTS" xfId="3993"/>
    <cellStyle name="_Grace 201012_Annie_201302" xfId="3994"/>
    <cellStyle name="_JTP-月營運分析_華中版估貨 (4)_PHM - LMD all_PHM - LMD all" xfId="3995"/>
    <cellStyle name="_JTS 2" xfId="3996"/>
    <cellStyle name="_Grace 201012_Annie_201302 2" xfId="3997"/>
    <cellStyle name="常规 7 14 6" xfId="3998"/>
    <cellStyle name="常规 9 9" xfId="3999"/>
    <cellStyle name="_JTP-月營運分析_華中版估貨 (4)_PHM - LMD all_PHM - LMD all 2" xfId="4000"/>
    <cellStyle name="믅됞 [0.00]_PRODUCT DETAIL Q1" xfId="4001"/>
    <cellStyle name="_StartUp_2013 JP Golden Week 試算rvs" xfId="4002"/>
    <cellStyle name="_JTS 3" xfId="4003"/>
    <cellStyle name="_Grace 201012_Annie_201302 3" xfId="4004"/>
    <cellStyle name="20% - Accent3 2 2 4 2" xfId="4005"/>
    <cellStyle name="常规 2 3 6 6 2" xfId="4006"/>
    <cellStyle name="常规 7 14 7" xfId="4007"/>
    <cellStyle name="_JTP-月營運分析_華中版估貨 (4)_PHM - LMD all_PHM - LMD all 3" xfId="4008"/>
    <cellStyle name="_Grace 201111" xfId="4009"/>
    <cellStyle name="_Grace 201106" xfId="4010"/>
    <cellStyle name="常规 2 36" xfId="4011"/>
    <cellStyle name="常规 2 41" xfId="4012"/>
    <cellStyle name="常规 21 6 4 2" xfId="4013"/>
    <cellStyle name="_TPI_2012 CNY Blank Sailing BC update   (2) 3" xfId="4014"/>
    <cellStyle name="常规 8 2 5" xfId="4015"/>
    <cellStyle name="_Grace 201111 2" xfId="4016"/>
    <cellStyle name="_Grace 201106 2" xfId="4017"/>
    <cellStyle name="常规 2 36 2" xfId="4018"/>
    <cellStyle name="常规 2 41 2" xfId="4019"/>
    <cellStyle name="_Grace 201111 3" xfId="4020"/>
    <cellStyle name="_Grace 201106 3" xfId="4021"/>
    <cellStyle name="常规 2 36 3" xfId="4022"/>
    <cellStyle name="常规 2 41 3" xfId="4023"/>
    <cellStyle name="_Grace 201112" xfId="4024"/>
    <cellStyle name="_Grace 201107" xfId="4025"/>
    <cellStyle name="常规 2 37" xfId="4026"/>
    <cellStyle name="常规 2 42" xfId="4027"/>
    <cellStyle name="20% - 强调文字颜色 2 2 5 2" xfId="4028"/>
    <cellStyle name="Note 3 2 3" xfId="4029"/>
    <cellStyle name="_Grace 201112 2" xfId="4030"/>
    <cellStyle name="_Grace 201107 2" xfId="4031"/>
    <cellStyle name="常规 2 37 2" xfId="4032"/>
    <cellStyle name="常规 2 42 2" xfId="4033"/>
    <cellStyle name="_JSH_月營運分析_JSH_月營運分析" xfId="4034"/>
    <cellStyle name="_Grace_201007_2011 十一併班 - CIX" xfId="4035"/>
    <cellStyle name="見出し 4 5" xfId="4036"/>
    <cellStyle name="40% - Accent1 2 2 2 2" xfId="4037"/>
    <cellStyle name="常规 2 2 5 5 3" xfId="4038"/>
    <cellStyle name="Output 6" xfId="4039"/>
    <cellStyle name="常规 6 19 4 3" xfId="4040"/>
    <cellStyle name="_Grace_201007_2011 十一併班 - CIX 2" xfId="4041"/>
    <cellStyle name="常规 7 6 6" xfId="4042"/>
    <cellStyle name="40% - Accent1 2 2 2 2 2" xfId="4043"/>
    <cellStyle name="셀 확인 3 3" xfId="4044"/>
    <cellStyle name="Output 7" xfId="4045"/>
    <cellStyle name="_Grace_201007_2011 十一併班 - CIX 3" xfId="4046"/>
    <cellStyle name="常规 7 6 7" xfId="4047"/>
    <cellStyle name="_PHX+IF2 201007報告_2013 潑水節併班-NTE" xfId="4048"/>
    <cellStyle name="_JTP-月營運分析_JTP-月營運分析_JSH_月營運分析_B50306CVI 2" xfId="4049"/>
    <cellStyle name="60% - Accent3 3 2" xfId="4050"/>
    <cellStyle name="_Grace_201007_2011 十一併班 - TMT" xfId="4051"/>
    <cellStyle name="Accent3 2 2 2 4" xfId="4052"/>
    <cellStyle name="60% - 强调文字颜色 3 3" xfId="4053"/>
    <cellStyle name="_Grace_201007_2011 十一併班 - WSA ESA 2" xfId="4054"/>
    <cellStyle name="20% - Accent1 4 2 2" xfId="4055"/>
    <cellStyle name="40% - Accent6 2 2 5" xfId="4056"/>
    <cellStyle name="千位分隔[0] 2 3 2 4 2" xfId="4057"/>
    <cellStyle name="60% - 强调文字颜色 3 4" xfId="4058"/>
    <cellStyle name="_Grace_201007_2011 十一併班 - WSA ESA 3" xfId="4059"/>
    <cellStyle name="20% - Accent1 4 2 3" xfId="4060"/>
    <cellStyle name="Header1 2" xfId="4061"/>
    <cellStyle name="좋음 5" xfId="4062"/>
    <cellStyle name="_KEU Bunker Budget PFS 29-01-2010 2 2" xfId="4063"/>
    <cellStyle name="常规 6 16 3" xfId="4064"/>
    <cellStyle name="常规 6 21 3" xfId="4065"/>
    <cellStyle name="_Grace_201007_2011 十一併班提案" xfId="4066"/>
    <cellStyle name="_JTP-月營運分析_PNH-月營運分析_PNH-月營運分析" xfId="4067"/>
    <cellStyle name="_Grace_201007_2011 十一併班提案 2" xfId="4068"/>
    <cellStyle name="常规 2 6 6 8" xfId="4069"/>
    <cellStyle name="_JTP-月營運分析_貨量總表_PHM - LMD all_TMT 報告 (2)_ABX ,歐線 201112 3" xfId="4070"/>
    <cellStyle name="_Grace_201007_2011 十一併班提案_HKG線改版 + MAL2線 研究 - 20121019" xfId="4071"/>
    <cellStyle name="_Grace_201007_2011 十一併班提案_HKG線改版 + MAL2線 研究 - 20121019 2" xfId="4072"/>
    <cellStyle name="常规 10 2" xfId="4073"/>
    <cellStyle name="常规 6 2 4 3" xfId="4074"/>
    <cellStyle name="_Grace_201007_2011 十一併班提案_HKG線改版 + MAL2線 研究 - 20121019 3" xfId="4075"/>
    <cellStyle name="_Grace_201007_2011 十一併班提案_TPS+HPH 整併研究 - 20121012" xfId="4076"/>
    <cellStyle name="_HPH3_0429" xfId="4077"/>
    <cellStyle name="_Grace_201007_2011 十一併班提案_TPS+HPH 整併研究 - 20121012 2" xfId="4078"/>
    <cellStyle name="常规 6 16 8 3" xfId="4079"/>
    <cellStyle name="常规 7 17 5" xfId="4080"/>
    <cellStyle name="_JTP-月營運分析_貨量總表_PHM - LMD all_B50306CVI" xfId="4081"/>
    <cellStyle name="_Grace_201007_2011 十一併班提案_TPS+HPH 整併研究 - 20121012 3" xfId="4082"/>
    <cellStyle name="常规 7 17 6" xfId="4083"/>
    <cellStyle name="アクセント 1 2 2" xfId="4084"/>
    <cellStyle name="20% - 강조색2" xfId="4085"/>
    <cellStyle name="常规 7 18 6 2" xfId="4086"/>
    <cellStyle name="Comma_04 4Q FT XchRates for Alliance Port Costs Calcs" xfId="4087"/>
    <cellStyle name="_Grace_201007_2012 CNY Blank Sailing BC update   (2) 2" xfId="4088"/>
    <cellStyle name="_StartUp_2012_1st_Qtr_SKD_Review 3" xfId="4089"/>
    <cellStyle name="注释 2 6 2" xfId="4090"/>
    <cellStyle name="Accent2 4 3" xfId="4091"/>
    <cellStyle name="常规 9 2 2 2 2 2" xfId="4092"/>
    <cellStyle name="_Grace_201007_2012 CNY Blank Sailing BC update   (2)_CVT投入2500船型 study 20120704 (2)" xfId="4093"/>
    <cellStyle name="_Grace_201007_2012 CNY Blank Sailing BC update   (2)_CVT投入2500船型 study 20120704 (2) 2" xfId="4094"/>
    <cellStyle name="常规 9 2 2 2 2 2 2" xfId="4095"/>
    <cellStyle name="一般 5" xfId="4096"/>
    <cellStyle name="Accent2 4 3 2" xfId="4097"/>
    <cellStyle name="_JTP-月營運分析_華中版估貨 (4)_PHM - LMD all_PHM - LMD all_Teresa 201110_B50306CVI" xfId="4098"/>
    <cellStyle name="Hyperlink 5 4 2" xfId="4099"/>
    <cellStyle name="_Grace_201007_2012 CNY Blank Sailing BC update   (2)_HKG線改版 + MAL2線 研究 - 20121019" xfId="4100"/>
    <cellStyle name="常规 2 2 23" xfId="4101"/>
    <cellStyle name="常规 2 2 18" xfId="4102"/>
    <cellStyle name="_Grace_201007_2012 CNY Blank Sailing BC update   (2)_HKG線改版 + MAL2線 研究 - 20121019 3" xfId="4103"/>
    <cellStyle name="20% - Акцент4" xfId="4104"/>
    <cellStyle name="_Grace_201007_2012 CNY Blank Sailing BC update   (2)_TPS+HPH 整併研究 - 20121012" xfId="4105"/>
    <cellStyle name="超链接 3 2 2 3" xfId="4106"/>
    <cellStyle name="常规 9 2 2 9" xfId="4107"/>
    <cellStyle name="40% - Accent3 3" xfId="4108"/>
    <cellStyle name="_Grace_201007_2012 CNY Blank Sailing BC update   (2)_TPS+HPH 整併研究 - 20121012 2" xfId="4109"/>
    <cellStyle name="20% - Акцент4 2" xfId="4110"/>
    <cellStyle name="アクセント 6 5" xfId="4111"/>
    <cellStyle name="_Grace_201007_2012 日本新年併班 - JSH" xfId="4112"/>
    <cellStyle name="_Grace_201007_2012 日本新年併班 - JSH 2" xfId="4113"/>
    <cellStyle name="_Grace_201007_2012 日本新年併班 - JSH 3" xfId="4114"/>
    <cellStyle name="常规 7 21 3" xfId="4115"/>
    <cellStyle name="常规 7 16 3" xfId="4116"/>
    <cellStyle name="20% - 强调文字颜色 5 2 3 2" xfId="4117"/>
    <cellStyle name="常规 4 9 4" xfId="4118"/>
    <cellStyle name="_Grace_201007_2012 日本新年併班 - JST 2" xfId="4119"/>
    <cellStyle name="常规 7 16 4" xfId="4120"/>
    <cellStyle name="常规 6 16 7 2" xfId="4121"/>
    <cellStyle name="20% - 强调文字颜色 5 2 3 3" xfId="4122"/>
    <cellStyle name="常规 4 9 5" xfId="4123"/>
    <cellStyle name="_Grace_201007_2012 日本新年併班 - JST 3" xfId="4124"/>
    <cellStyle name="_Grace_201007_ABX -併班貨量預估 format" xfId="4125"/>
    <cellStyle name="Normal - Style4 4" xfId="4126"/>
    <cellStyle name="_Grace_201007_ABX -併班貨量預估 format 3" xfId="4127"/>
    <cellStyle name="_Grace_201007_Annie_201302 2" xfId="4128"/>
    <cellStyle name="_Grace_201007_Annie_201302 3" xfId="4129"/>
    <cellStyle name="_Grace_20109" xfId="4130"/>
    <cellStyle name="_Grace_20109 2" xfId="4131"/>
    <cellStyle name="20% - 강조색6 2 2" xfId="4132"/>
    <cellStyle name="_Grace_201108" xfId="4133"/>
    <cellStyle name="20% - Accent1 2 3 4" xfId="4134"/>
    <cellStyle name="강조색2 4" xfId="4135"/>
    <cellStyle name="20% - 강조색6 4 2" xfId="4136"/>
    <cellStyle name="강조색2 2 2 2" xfId="4137"/>
    <cellStyle name="_JTP-月營運分析_華中版估貨 (4)_B50306CVI 3" xfId="4138"/>
    <cellStyle name="강조색4 4" xfId="4139"/>
    <cellStyle name="경고문 2 2 2 3" xfId="4140"/>
    <cellStyle name="常规 5 6 4 3" xfId="4141"/>
    <cellStyle name="20% - 강조색6 2 2 2" xfId="4142"/>
    <cellStyle name="_Grace_201108 2" xfId="4143"/>
    <cellStyle name="_TMT 報告 3" xfId="4144"/>
    <cellStyle name="강조색2 4 2" xfId="4145"/>
    <cellStyle name="20% - 강조색5 5" xfId="4146"/>
    <cellStyle name="_Grace_201110 3" xfId="4147"/>
    <cellStyle name="常规 22 2 2" xfId="4148"/>
    <cellStyle name="常规 17 2 2" xfId="4149"/>
    <cellStyle name="常规 9 2 7 6 3" xfId="4150"/>
    <cellStyle name="_Grace_201202" xfId="4151"/>
    <cellStyle name="_JTP-月營運分析_PS1+3_月營運分析_ABX_月營運分析_B50306CVI 3" xfId="4152"/>
    <cellStyle name="Input Cells 4" xfId="4153"/>
    <cellStyle name="계산 3" xfId="4154"/>
    <cellStyle name="常规 3 14 10" xfId="4155"/>
    <cellStyle name="常规 3 12 2 2 3" xfId="4156"/>
    <cellStyle name="_Grace_201202 2" xfId="4157"/>
    <cellStyle name="Input Cells 4 2" xfId="4158"/>
    <cellStyle name="계산 3 2" xfId="4159"/>
    <cellStyle name="常规 3 14 11" xfId="4160"/>
    <cellStyle name="常规 2 3 7 2" xfId="4161"/>
    <cellStyle name="_Grace_201202 3" xfId="4162"/>
    <cellStyle name="Input Cells 4 3" xfId="4163"/>
    <cellStyle name="常规 5 29 2" xfId="4164"/>
    <cellStyle name="계산 3 3" xfId="4165"/>
    <cellStyle name="常规 20 6" xfId="4166"/>
    <cellStyle name="_JPN-HCM SVC study 110328-CV1100版" xfId="4167"/>
    <cellStyle name="常规 15 6" xfId="4168"/>
    <cellStyle name="_Grace_201204xls" xfId="4169"/>
    <cellStyle name="常规 20 6 3" xfId="4170"/>
    <cellStyle name="_JPN-HCM SVC study 110328-CV1100版 3" xfId="4171"/>
    <cellStyle name="常规 15 6 3" xfId="4172"/>
    <cellStyle name="_Grace_201204xls 3" xfId="4173"/>
    <cellStyle name="20% - Accent5 2 3 2 2" xfId="4174"/>
    <cellStyle name="_PHX+IF2 201007報告_2012 日本新年併班 - JST 3" xfId="4175"/>
    <cellStyle name="常规 5 9 4 2" xfId="4176"/>
    <cellStyle name="Hyperlink 2 2 3 3" xfId="4177"/>
    <cellStyle name="_Grace-201010 2" xfId="4178"/>
    <cellStyle name="差_IFX" xfId="4179"/>
    <cellStyle name="20% - Accent5 2 3 2 3" xfId="4180"/>
    <cellStyle name="_Grace-201010 3" xfId="4181"/>
    <cellStyle name="Normal 2 8 2" xfId="4182"/>
    <cellStyle name="설명 텍스트 2 3 2" xfId="4183"/>
    <cellStyle name="一般 20 3" xfId="4184"/>
    <cellStyle name="一般 15 3" xfId="4185"/>
    <cellStyle name="常规 3 10 7 2" xfId="4186"/>
    <cellStyle name="강조색5 4 2" xfId="4187"/>
    <cellStyle name="_Grace-201010_2013 潑水節併班-NTE" xfId="4188"/>
    <cellStyle name="40% - アクセント 2 3" xfId="4189"/>
    <cellStyle name="_Grace-201010_2013 潑水節併班-NTE 2" xfId="4190"/>
    <cellStyle name="40% - アクセント 2 3 2" xfId="4191"/>
    <cellStyle name="40% - アクセント 2 5" xfId="4192"/>
    <cellStyle name="20% - 强调文字颜色 2 2 3 2 3" xfId="4193"/>
    <cellStyle name="_Grace-201010_Annie_201302 2" xfId="4194"/>
    <cellStyle name="_KEU Bunker Budget PFS 29-01-2010 2" xfId="4195"/>
    <cellStyle name="Header1" xfId="4196"/>
    <cellStyle name="_Grace-201010_Annie_201302 3" xfId="4197"/>
    <cellStyle name="20% - Accent1 2 4 2" xfId="4198"/>
    <cellStyle name="강조색3 2" xfId="4199"/>
    <cellStyle name="_Grace-21208" xfId="4200"/>
    <cellStyle name="계산 7" xfId="4201"/>
    <cellStyle name="常规 18 3 2" xfId="4202"/>
    <cellStyle name="_Grace-21208 3" xfId="4203"/>
    <cellStyle name="常规 5 7 2 4" xfId="4204"/>
    <cellStyle name="_StartUp_JSH-20130416 2" xfId="4205"/>
    <cellStyle name="Bad 2 2 2 3 2" xfId="4206"/>
    <cellStyle name="常规 5 8 8 2" xfId="4207"/>
    <cellStyle name="20% - 强调文字颜色 1 2 2 5" xfId="4208"/>
    <cellStyle name="60% - 輔色3 2" xfId="4209"/>
    <cellStyle name="_GTE" xfId="4210"/>
    <cellStyle name="Sombra2 5" xfId="4211"/>
    <cellStyle name="_JTP-月營運分析_貨量總表" xfId="4212"/>
    <cellStyle name="常规 21 2 2 2" xfId="4213"/>
    <cellStyle name="常规 16 2 2 2" xfId="4214"/>
    <cellStyle name="常规 2 6 6 8 3" xfId="4215"/>
    <cellStyle name="_GTE 2" xfId="4216"/>
    <cellStyle name="_JTP-月營運分析_PNH-月營運分析_PNH-月營運分析 3" xfId="4217"/>
    <cellStyle name="60% - 輔色3 2 2" xfId="4218"/>
    <cellStyle name="_HBS 營運分析" xfId="4219"/>
    <cellStyle name="20% - アクセント 6 4 2" xfId="4220"/>
    <cellStyle name="40% - 강조색2 2 4 3" xfId="4221"/>
    <cellStyle name="常规 2 3 2 2 2" xfId="4222"/>
    <cellStyle name="_JTP-月營運分析_PHM - LMD all_TMT 報告 (2)" xfId="4223"/>
    <cellStyle name="_HBS 營運分析 3" xfId="4224"/>
    <cellStyle name="常规 7 10 8 2" xfId="4225"/>
    <cellStyle name="_HK &amp; PRD 效益分析201011_Annie_201302 2" xfId="4226"/>
    <cellStyle name="_KTP 搭配 TPS 研究 20110503 3" xfId="4227"/>
    <cellStyle name="_HK &amp; PRD 效益分析201012" xfId="4228"/>
    <cellStyle name="_JTP+CJ12_B008 3" xfId="4229"/>
    <cellStyle name="40% - Акцент1" xfId="4230"/>
    <cellStyle name="_HK &amp; PRD 效益分析201012 3" xfId="4231"/>
    <cellStyle name="_HK &amp; PRD 效益分析201012_2013 潑水節併班-NTE" xfId="4232"/>
    <cellStyle name="常规 6 8 3 3" xfId="4233"/>
    <cellStyle name="_JTP-月營運分析_PHM - LMD all 3" xfId="4234"/>
    <cellStyle name="常规 9 2 4 7" xfId="4235"/>
    <cellStyle name="常规 9 2 2 10" xfId="4236"/>
    <cellStyle name="_HK &amp; PRD 效益分析201012_2013 潑水節併班-NTE 2" xfId="4237"/>
    <cellStyle name="常规 7 4 9 3" xfId="4238"/>
    <cellStyle name="_Slot cost 3 2" xfId="4239"/>
    <cellStyle name="_HK &amp; PRD 效益分析201012_Annie_201302 2" xfId="4240"/>
    <cellStyle name="_HKG線改版 + MAL2線 研究 - 20121019 2" xfId="4241"/>
    <cellStyle name="_HKG線改版 + MAL2線 研究 - 20121019 3" xfId="4242"/>
    <cellStyle name="_HPH3_0429 3" xfId="4243"/>
    <cellStyle name="常规 5 2 5 3" xfId="4244"/>
    <cellStyle name="_HPH3貨載預估" xfId="4245"/>
    <cellStyle name="Note 2 3" xfId="4246"/>
    <cellStyle name="_YML-AES-MCS-Mar09_KEU Slot Cost Calc 02-02-2010_Simulation 3 3" xfId="4247"/>
    <cellStyle name="_Panamax 投入CMS-JTS-KSS-NS1 研究 111013" xfId="4248"/>
    <cellStyle name="常规 2 4 5 5 2" xfId="4249"/>
    <cellStyle name="_HPH3貨載預估 (2)" xfId="4250"/>
    <cellStyle name="_Panamax 投入CMS-JTS-KSS-NS1 研究 111013 2" xfId="4251"/>
    <cellStyle name="_HPH3貨載預估 (2) 2" xfId="4252"/>
    <cellStyle name="40% - 강조색3 2 4 3" xfId="4253"/>
    <cellStyle name="제목 8" xfId="4254"/>
    <cellStyle name="_HPH3貨載預估 2" xfId="4255"/>
    <cellStyle name="Note 2 3 2" xfId="4256"/>
    <cellStyle name="제목 9" xfId="4257"/>
    <cellStyle name="_HPH3貨載預估 3" xfId="4258"/>
    <cellStyle name="Note 2 3 3" xfId="4259"/>
    <cellStyle name="60% - 强调文字颜色 2 2 5" xfId="4260"/>
    <cellStyle name="_IA5" xfId="4261"/>
    <cellStyle name="Warning Text 3 2 2" xfId="4262"/>
    <cellStyle name="_IA5 2" xfId="4263"/>
    <cellStyle name="_IA5 3" xfId="4264"/>
    <cellStyle name="Warning Text 4 4 2" xfId="4265"/>
    <cellStyle name="常规 2 6 6 7 3" xfId="4266"/>
    <cellStyle name="_IFX 2" xfId="4267"/>
    <cellStyle name="_JTP-月營運分析_華中版估貨 (4)_PHM - LMD all_PHM - LMD all_B50306CVI 3" xfId="4268"/>
    <cellStyle name="Sombra2 4 2" xfId="4269"/>
    <cellStyle name="_IFX 201107後" xfId="4270"/>
    <cellStyle name="_IFX 201107後 2" xfId="4271"/>
    <cellStyle name="Currency0" xfId="4272"/>
    <cellStyle name="20% - 着色 4 2" xfId="4273"/>
    <cellStyle name="_IFX 201107後 3" xfId="4274"/>
    <cellStyle name="_IFX 2012 營運分析 2" xfId="4275"/>
    <cellStyle name="_IFX 3" xfId="4276"/>
    <cellStyle name="Sombra2 4 3" xfId="4277"/>
    <cellStyle name="_SHA-2009後_2012 日本新年併班 - JST 2" xfId="4278"/>
    <cellStyle name="_IFX 營運分析" xfId="4279"/>
    <cellStyle name="Heading 3 3 2 2" xfId="4280"/>
    <cellStyle name="常规 7 18 7 3" xfId="4281"/>
    <cellStyle name="_JTP-月營運分析_華中版估貨 (4)_PHM - LMD all_PHM - LMD all_ABX ,歐線 201112_B50306CVI 2" xfId="4282"/>
    <cellStyle name="アクセント 1 3 3" xfId="4283"/>
    <cellStyle name="_IFX 營運分析 3" xfId="4284"/>
    <cellStyle name="_IFX 營運分析_2011 十一併班 - CIX" xfId="4285"/>
    <cellStyle name="常规 10 2 4 2" xfId="4286"/>
    <cellStyle name="常规 18 5 8 3" xfId="4287"/>
    <cellStyle name="_JTP-月營運分析_華中版估貨 (4)_PHM - LMD all_TMT 報告 (2) 2" xfId="4288"/>
    <cellStyle name="Good 2 4 2" xfId="4289"/>
    <cellStyle name="40% - Accent4 2 3 4" xfId="4290"/>
    <cellStyle name="_IFX 營運分析_2012 日本新年併班 - JST 2" xfId="4291"/>
    <cellStyle name="60% - Accent3" xfId="4292"/>
    <cellStyle name="常规 2 4 7 9" xfId="4293"/>
    <cellStyle name="_JTP-月營運分析_PHM - LMD all_PHM - LMD all_TMT 報告 (2)_B50306CVI 3" xfId="4294"/>
    <cellStyle name="_IFX 營運分析_2011 十一併班 - TMT" xfId="4295"/>
    <cellStyle name="Bad 3 2 2" xfId="4296"/>
    <cellStyle name="常规 2 6 6 2" xfId="4297"/>
    <cellStyle name="_JSH add ZHA_2013 潑水節併班-NTE" xfId="4298"/>
    <cellStyle name="20% - アクセント 3 6" xfId="4299"/>
    <cellStyle name="_IFX 營運分析_2011 十一併班 - TMT 2" xfId="4300"/>
    <cellStyle name="常规 2 4 4 2 4" xfId="4301"/>
    <cellStyle name="Heading 1 4 3" xfId="4302"/>
    <cellStyle name="_IFX 營運分析_2011 十一併班 - TMT 3" xfId="4303"/>
    <cellStyle name="Entered 4 2" xfId="4304"/>
    <cellStyle name="Heading 1 4 4" xfId="4305"/>
    <cellStyle name="20% - 강조색3 5 3" xfId="4306"/>
    <cellStyle name="_IFX 營運分析_2011 十一併班 - WSA ESA" xfId="4307"/>
    <cellStyle name="_IFX 營運分析_2011 十一併班 - WSA ESA 2" xfId="4308"/>
    <cellStyle name="_IFX 營運分析_2011 十一併班 - WSA ESA 3" xfId="4309"/>
    <cellStyle name="_IFX 營運分析_2012 CNY Blank Sailing BC update   (2)_HKG線改版 + MAL2線 研究 - 20121019" xfId="4310"/>
    <cellStyle name="_IFX 營運分析_2012 CNY Blank Sailing BC update   (2)_HKG線改版 + MAL2線 研究 - 20121019 2" xfId="4311"/>
    <cellStyle name="常规 6 13 4 2" xfId="4312"/>
    <cellStyle name="Heading1_(RVS)中東線運價獲利分析-2013預估" xfId="4313"/>
    <cellStyle name="_JCV 2" xfId="4314"/>
    <cellStyle name="_JTP-月營運分析_華中版估貨 (4)_PHM - LMD all_PHM - LMD all_Teresa 201110" xfId="4315"/>
    <cellStyle name="常规 4 7 5" xfId="4316"/>
    <cellStyle name="_IFX 營運分析_2012 CNY Blank Sailing BC update   (2)_TPS+HPH 整併研究 - 20121012" xfId="4317"/>
    <cellStyle name="40% - 强调文字颜色 6 2 6 3" xfId="4318"/>
    <cellStyle name="Header1 4 2" xfId="4319"/>
    <cellStyle name="_JTP-月營運分析_華中版估貨 (4)_PHM - LMD all_PHM - LMD all_Teresa 201110 2" xfId="4320"/>
    <cellStyle name="常规 2 33 3 3" xfId="4321"/>
    <cellStyle name="常规 2 28 3 3" xfId="4322"/>
    <cellStyle name="_IFX 營運分析_2012 CNY Blank Sailing BC update   (2)_TPS+HPH 整併研究 - 20121012 2" xfId="4323"/>
    <cellStyle name="_JTP-月營運分析_華中版估貨 (4)_PHM - LMD all_PHM - LMD all_Teresa 201110 3" xfId="4324"/>
    <cellStyle name="常规 9 7 3" xfId="4325"/>
    <cellStyle name="常规 7 14 4 3" xfId="4326"/>
    <cellStyle name="40% - Accent3 2 2 2 2" xfId="4327"/>
    <cellStyle name="常规 8 14 2" xfId="4328"/>
    <cellStyle name="_IFX 營運分析_2012 CNY Blank Sailing BC update   (2)_TPS+HPH 整併研究 - 20121012 3" xfId="4329"/>
    <cellStyle name="常规 2 2 7 5 3" xfId="4330"/>
    <cellStyle name="20% - 强调文字颜色 3 2 3 3 3" xfId="4331"/>
    <cellStyle name="_JTP-月營運分析_華中版估貨 (4)_PHM - LMD all_TMT 報告 (2)" xfId="4332"/>
    <cellStyle name="Good 2 4" xfId="4333"/>
    <cellStyle name="20% - 强调文字颜色 6 2 4 2" xfId="4334"/>
    <cellStyle name="_IFX 營運分析_2012 日本新年併班 - JST" xfId="4335"/>
    <cellStyle name="Check Cell 2 2 3 2" xfId="4336"/>
    <cellStyle name="好_StartUp_航發會100810A" xfId="4337"/>
    <cellStyle name="常规 21 10 2" xfId="4338"/>
    <cellStyle name="_JTP-月營運分析_華中版估貨 (4)_PHM - LMD all_TMT 報告 (2) 3" xfId="4339"/>
    <cellStyle name="常规 16 10 2" xfId="4340"/>
    <cellStyle name="40% - Accent4 2 3 5" xfId="4341"/>
    <cellStyle name="_PHX+IF2 201007報告_2011 十一併班提案_TPS+HPH 整併研究 - 20121012 2" xfId="4342"/>
    <cellStyle name="_IFX 營運分析_2012 日本新年併班 - JST 3" xfId="4343"/>
    <cellStyle name="60% - Accent4" xfId="4344"/>
    <cellStyle name="per.style" xfId="4345"/>
    <cellStyle name="好_Bunker Cons Budget EURCO 3" xfId="4346"/>
    <cellStyle name="_IFX 營運分析_2012 日本新年併班 - JTS 3" xfId="4347"/>
    <cellStyle name="常规 9 6 2" xfId="4348"/>
    <cellStyle name="常规 7 14 3 2" xfId="4349"/>
    <cellStyle name="_IMX" xfId="4350"/>
    <cellStyle name="_IMX 2" xfId="4351"/>
    <cellStyle name="_IMX 3" xfId="4352"/>
    <cellStyle name="_StartUp_麥寮二線研究HK 版 3" xfId="4353"/>
    <cellStyle name="_StartUp_JTP 與 Coscon CNP 互換 - 20130415" xfId="4354"/>
    <cellStyle name="常规 9 2 12 9 3" xfId="4355"/>
    <cellStyle name="_JCI 110124 - 2010 DEC 版" xfId="4356"/>
    <cellStyle name="_StartUp_JTP 與 Coscon CNP 互換 - 20130415 2" xfId="4357"/>
    <cellStyle name="常规 6 14 5" xfId="4358"/>
    <cellStyle name="常规 6 11 5 3" xfId="4359"/>
    <cellStyle name="_JCI 110124 - 2010 DEC 版 2" xfId="4360"/>
    <cellStyle name="_JTP-月營運分析_貨量總表_TMT 報告 (2) 2" xfId="4361"/>
    <cellStyle name="Heading 3 2 2 4 2" xfId="4362"/>
    <cellStyle name="_StartUp_JTP 與 Coscon CNP 互換 - 20130415 3" xfId="4363"/>
    <cellStyle name="常规 6 14 6" xfId="4364"/>
    <cellStyle name="_JCI 110124 - 2010 DEC 版 3" xfId="4365"/>
    <cellStyle name="常规_Sheet1_2" xfId="4366"/>
    <cellStyle name="20% - アクセント 2 3 2" xfId="4367"/>
    <cellStyle name="_JCV" xfId="4368"/>
    <cellStyle name="40% - Accent6 4 2 3 2" xfId="4369"/>
    <cellStyle name="_JCV 3" xfId="4370"/>
    <cellStyle name="千位分隔[0] 2 3 5" xfId="4371"/>
    <cellStyle name="常规 2 6 5 5 2" xfId="4372"/>
    <cellStyle name="_YML-AES-MCS-Mar09_KEU Slot Cost Calc 02-02-2010_Simulation" xfId="4373"/>
    <cellStyle name="_JSH add ZHA" xfId="4374"/>
    <cellStyle name="_YML-AES-MCS-Mar09_KEU Slot Cost Calc 02-02-2010_Simulation 3" xfId="4375"/>
    <cellStyle name="_JSH add ZHA 3" xfId="4376"/>
    <cellStyle name="常规 2 6 6 2 2" xfId="4377"/>
    <cellStyle name="_JSH add ZHA_2013 潑水節併班-NTE 2" xfId="4378"/>
    <cellStyle name="_JTP-月營運分析_華中版估貨 (4)_PHM - LMD all_TMT 報告 (2)_Teresa 201110" xfId="4379"/>
    <cellStyle name="常规 2 6 6 2 3" xfId="4380"/>
    <cellStyle name="_JSH add ZHA_2013 潑水節併班-NTE 3" xfId="4381"/>
    <cellStyle name="_JSH add ZHA_Annie_201302 2" xfId="4382"/>
    <cellStyle name="常规 7 3 2 6 2" xfId="4383"/>
    <cellStyle name="常规 2 31 2" xfId="4384"/>
    <cellStyle name="常规 2 26 2" xfId="4385"/>
    <cellStyle name="_JSH add ZHA_Annie_201302 3" xfId="4386"/>
    <cellStyle name="_JTH_Kelly_201303" xfId="4387"/>
    <cellStyle name="_JSH Blank voy (企劃版) 2" xfId="4388"/>
    <cellStyle name="アクセント 6 2 2" xfId="4389"/>
    <cellStyle name="뒤에 오는 하이퍼링크_Person" xfId="4390"/>
    <cellStyle name="40% - 强调文字颜色 6 2" xfId="4391"/>
    <cellStyle name="常规 3 11 7 3" xfId="4392"/>
    <cellStyle name="_JSH_月營運分析" xfId="4393"/>
    <cellStyle name="강조색6 4 3" xfId="4394"/>
    <cellStyle name="常规 7 12 7" xfId="4395"/>
    <cellStyle name="常规 2 3 6 4 2" xfId="4396"/>
    <cellStyle name="20% - Accent3 2 2 2 2" xfId="4397"/>
    <cellStyle name="_JSV 3" xfId="4398"/>
    <cellStyle name="_JSH_月營運分析 2" xfId="4399"/>
    <cellStyle name="40% - 强调文字颜色 6 2 2" xfId="4400"/>
    <cellStyle name="20% - 강조색4 2 2 2 2" xfId="4401"/>
    <cellStyle name="Normal 15 3" xfId="4402"/>
    <cellStyle name="_JSH_月營運分析 3" xfId="4403"/>
    <cellStyle name="40% - 强调文字颜色 6 2 3" xfId="4404"/>
    <cellStyle name="40% - Accent4 4 4 2" xfId="4405"/>
    <cellStyle name="_JSH_月營運分析_1 3" xfId="4406"/>
    <cellStyle name="差_JTP 與 Coscon CNP 互換 - 20130415_B50306CVI 3" xfId="4407"/>
    <cellStyle name="20% - Accent1 3 4" xfId="4408"/>
    <cellStyle name="_JTP-月營運分析_貨量總表_PHM - LMD all_PHM - LMD all_TMT 報告 (2)_B50306CVI" xfId="4409"/>
    <cellStyle name="常规 3 14 6 2" xfId="4410"/>
    <cellStyle name="_JSH_月營運分析_1_B50306CVI" xfId="4411"/>
    <cellStyle name="20% - Accent2 2 3 2 3" xfId="4412"/>
    <cellStyle name="_JSH_月營運分析_1_B50306CVI 2" xfId="4413"/>
    <cellStyle name="_JTP-月營運分析_貨量總表_PHM - LMD all_TMT 報告 (2)_ABX ,歐線 201112 2" xfId="4414"/>
    <cellStyle name="Explanatory Text 2 3 2" xfId="4415"/>
    <cellStyle name="常规 2 33 5 2" xfId="4416"/>
    <cellStyle name="常规 2 28 5 2" xfId="4417"/>
    <cellStyle name="_JSH_月營運分析_1_B50306CVI 3" xfId="4418"/>
    <cellStyle name="常规 3 7 4" xfId="4419"/>
    <cellStyle name="_JSH_月營運分析_B50306CVI 2" xfId="4420"/>
    <cellStyle name="Normal 5" xfId="4421"/>
    <cellStyle name="常规 3 7 5" xfId="4422"/>
    <cellStyle name="_JSH_月營運分析_B50306CVI 3" xfId="4423"/>
    <cellStyle name="常规 6 15 5 2" xfId="4424"/>
    <cellStyle name="Normal 6" xfId="4425"/>
    <cellStyle name="20% - 강조색5 4 2" xfId="4426"/>
    <cellStyle name="_JSH_月營運分析_JSH_月營運分析_B50306CVI 2" xfId="4427"/>
    <cellStyle name="_JSH-20130416 3" xfId="4428"/>
    <cellStyle name="常规 9 8 3" xfId="4429"/>
    <cellStyle name="常规 7 14 5 3" xfId="4430"/>
    <cellStyle name="40% - Accent3 2 2 3 2" xfId="4431"/>
    <cellStyle name="_JST" xfId="4432"/>
    <cellStyle name="見出し 1 2 3" xfId="4433"/>
    <cellStyle name="40% - 强调文字颜色 6 2 2 5" xfId="4434"/>
    <cellStyle name="60% - アクセント 5 6" xfId="4435"/>
    <cellStyle name="常规 7 10 6" xfId="4436"/>
    <cellStyle name="常规 5 9" xfId="4437"/>
    <cellStyle name="_JST 2" xfId="4438"/>
    <cellStyle name="Copied 6" xfId="4439"/>
    <cellStyle name="_JTP-月營運分析_JTP-月營運分析_JSH_月營運分析 3" xfId="4440"/>
    <cellStyle name="Neutral 5 2" xfId="4441"/>
    <cellStyle name="常规 9 8 5" xfId="4442"/>
    <cellStyle name="_JSV" xfId="4443"/>
    <cellStyle name="千位分隔[0] 2 2 6 2" xfId="4444"/>
    <cellStyle name="40% - 着色 6 2 2" xfId="4445"/>
    <cellStyle name="_JSV 2012營運分析  2" xfId="4446"/>
    <cellStyle name="_JSV 2012營運分析  3" xfId="4447"/>
    <cellStyle name="Normal 7 2" xfId="4448"/>
    <cellStyle name="_JSV add Caimep calling_B10929 2" xfId="4449"/>
    <cellStyle name="_JSV add Caimep calling_B10929 3" xfId="4450"/>
    <cellStyle name="40% - Accent1 3 3 2" xfId="4451"/>
    <cellStyle name="_JSV 加靠 Caimep" xfId="4452"/>
    <cellStyle name="60% - Accent2 5" xfId="4453"/>
    <cellStyle name="常规 7 13 8" xfId="4454"/>
    <cellStyle name="常规 2 3 6 5 3" xfId="4455"/>
    <cellStyle name="20% - Accent3 2 2 3 3" xfId="4456"/>
    <cellStyle name="_JSV 加靠 Caimep 2" xfId="4457"/>
    <cellStyle name="60% - Accent2 5 2" xfId="4458"/>
    <cellStyle name="_JSV 加靠 Caimep 3" xfId="4459"/>
    <cellStyle name="60% - Accent2 5 3" xfId="4460"/>
    <cellStyle name="40% - Accent3 2 3 5" xfId="4461"/>
    <cellStyle name="제목 5 4 3" xfId="4462"/>
    <cellStyle name="_JTH" xfId="4463"/>
    <cellStyle name="60% - 輔色6 5" xfId="4464"/>
    <cellStyle name="20% - 강조색3 3 3" xfId="4465"/>
    <cellStyle name="常规 9 2 13" xfId="4466"/>
    <cellStyle name="Accent6 4 3" xfId="4467"/>
    <cellStyle name="_JTH_Kelly_201303 2" xfId="4468"/>
    <cellStyle name="_JTH_Kelly_201303 3" xfId="4469"/>
    <cellStyle name="_JTP-月營運分析_華中版估貨 (4)_TMT 報告 (2)_ABX ,歐線 201112_B50306CVI" xfId="4470"/>
    <cellStyle name="_JTH_Kelly_201303_B50306CVI" xfId="4471"/>
    <cellStyle name="20% - 강조색3 4 2" xfId="4472"/>
    <cellStyle name="Accent6 5 2" xfId="4473"/>
    <cellStyle name="_JTH_Kelly_201303_Mindanao study 3" xfId="4474"/>
    <cellStyle name="_JTP-月營運分析_貨量總表_PHM - LMD all_PHM - LMD all_TMT 報告 (2)_ABX ,歐線 201112_B50306CVI 2" xfId="4475"/>
    <cellStyle name="常规 7 4 8 3" xfId="4476"/>
    <cellStyle name="_Slot cost 2 2" xfId="4477"/>
    <cellStyle name="_JTI" xfId="4478"/>
    <cellStyle name="_JTI 3" xfId="4479"/>
    <cellStyle name="Accent5 2 2 2 4" xfId="4480"/>
    <cellStyle name="_MEX 換艙貨載預估調整 LMD 3" xfId="4481"/>
    <cellStyle name="Explanatory Text 2 2 5" xfId="4482"/>
    <cellStyle name="常规 6 19 9" xfId="4483"/>
    <cellStyle name="_JTP-月營運分析_JTP-月營運分析_JSH_月營運分析 2" xfId="4484"/>
    <cellStyle name="壞_B51222 ASA-PECLL 調整 STUDY" xfId="4485"/>
    <cellStyle name="常规 9 8 4" xfId="4486"/>
    <cellStyle name="40% - Accent3 2 2 3 3" xfId="4487"/>
    <cellStyle name="_JTP" xfId="4488"/>
    <cellStyle name="壞_B51222 ASA-PECLL 調整 STUDY 2" xfId="4489"/>
    <cellStyle name="常规 7 11 6" xfId="4490"/>
    <cellStyle name="常规 6 9" xfId="4491"/>
    <cellStyle name="常规 6 16 2 4" xfId="4492"/>
    <cellStyle name="_JTP 2" xfId="4493"/>
    <cellStyle name="見出し 1 3 3" xfId="4494"/>
    <cellStyle name="_YML-AES-MCS-Mar09_Slot Cost Calculations - Nov09 2 3" xfId="4495"/>
    <cellStyle name="40% - 强调文字颜色 6 2 3 5" xfId="4496"/>
    <cellStyle name="60% - アクセント 6 6" xfId="4497"/>
    <cellStyle name="_JTP-月營運分析_貨量總表_PHM - LMD all_TMT 報告 (2) 2" xfId="4498"/>
    <cellStyle name="壞_B51222 ASA-PECLL 調整 STUDY 3" xfId="4499"/>
    <cellStyle name="常规 7 11 7" xfId="4500"/>
    <cellStyle name="常规 2 3 6 3 2" xfId="4501"/>
    <cellStyle name="_JTP 3" xfId="4502"/>
    <cellStyle name="계산 2 4 2" xfId="4503"/>
    <cellStyle name="_JTP 與 Coscon CNP 互換 - 20130415 2" xfId="4504"/>
    <cellStyle name="Контрольная ячейка" xfId="4505"/>
    <cellStyle name="常规 2 3 7 5 2" xfId="4506"/>
    <cellStyle name="20% - Accent3 2 3 3 2" xfId="4507"/>
    <cellStyle name="_JTP 與 Coscon CNP 互換 - 20130415 3" xfId="4508"/>
    <cellStyle name="_KTP 搭配 TPS 研究 20110503" xfId="4509"/>
    <cellStyle name="常规 6 18 7 3" xfId="4510"/>
    <cellStyle name="_JTP+CJ12_B008" xfId="4511"/>
    <cellStyle name="一般 4 3 3" xfId="4512"/>
    <cellStyle name="_JTP+CJ12_B008_B50306CVI" xfId="4513"/>
    <cellStyle name="_Zhiyu 201110 3" xfId="4514"/>
    <cellStyle name="_JTP+CJ12_B008_B50306CVI 2" xfId="4515"/>
    <cellStyle name="_JTP+CJ12_B008_B50306CVI 3" xfId="4516"/>
    <cellStyle name="제목 3 2" xfId="4517"/>
    <cellStyle name="常规 5 10" xfId="4518"/>
    <cellStyle name="_JTP-月營運分析_1" xfId="4519"/>
    <cellStyle name="20% - 강조색3 2 5" xfId="4520"/>
    <cellStyle name="제목 3 2 2" xfId="4521"/>
    <cellStyle name="常规 8" xfId="4522"/>
    <cellStyle name="常规 5 10 2" xfId="4523"/>
    <cellStyle name="_JTP-月營運分析_1 2" xfId="4524"/>
    <cellStyle name="_JTP-月營運分析_1_B50306CVI 2" xfId="4525"/>
    <cellStyle name="_JTP-月營運分析_Teresa 201110 3" xfId="4526"/>
    <cellStyle name="20% - 强调文字颜色 6 2 3 3 2" xfId="4527"/>
    <cellStyle name="_JTP-月營運分析_PHM - LMD all_PHM - LMD all_B50306CVI" xfId="4528"/>
    <cellStyle name="Check Cell 2 2 2 3 2" xfId="4529"/>
    <cellStyle name="Heading 2 3" xfId="4530"/>
    <cellStyle name="하이퍼링크_HL contact List(1)" xfId="4531"/>
    <cellStyle name="_JTP-月營運分析_1_B50306CVI 3" xfId="4532"/>
    <cellStyle name="_JTP-月營運分析_1_JSH_月營運分析 2" xfId="4533"/>
    <cellStyle name="60% - 着色 1 2 2" xfId="4534"/>
    <cellStyle name="_JTP-月營運分析_1_JSH_月營運分析 3" xfId="4535"/>
    <cellStyle name="汇总 2 2" xfId="4536"/>
    <cellStyle name="20% - 강조색2 4 2" xfId="4537"/>
    <cellStyle name="60% - Accent5 7" xfId="4538"/>
    <cellStyle name="Accent5 5 2" xfId="4539"/>
    <cellStyle name="_YML-AES-AME-Jan09_ABX - C7 Slot Cost 2 2" xfId="4540"/>
    <cellStyle name="_JTP-月營運分析_1_JSH_月營運分析_B50306CVI" xfId="4541"/>
    <cellStyle name="常规 7 8 9" xfId="4542"/>
    <cellStyle name="_Teresa 201109" xfId="4543"/>
    <cellStyle name="_JTP-月營運分析_1_JSH_月營運分析_B50306CVI 2" xfId="4544"/>
    <cellStyle name="常规 9 2 4 8 2" xfId="4545"/>
    <cellStyle name="40% - Accent5 2 2" xfId="4546"/>
    <cellStyle name="汇总 2 2 3" xfId="4547"/>
    <cellStyle name="Normal - Style2 2 2" xfId="4548"/>
    <cellStyle name="_JTP-月營運分析_1_JSH_月營運分析_B50306CVI 3" xfId="4549"/>
    <cellStyle name="警告文本 2 2 2" xfId="4550"/>
    <cellStyle name="Heading 7 2" xfId="4551"/>
    <cellStyle name="汇总 2 3" xfId="4552"/>
    <cellStyle name="20% - 강조색2 4 3" xfId="4553"/>
    <cellStyle name="_JTP-月營運分析_ABX ,歐線 201112 2" xfId="4554"/>
    <cellStyle name="60% - Accent3 4 4 2" xfId="4555"/>
    <cellStyle name="Accent5 5 3" xfId="4556"/>
    <cellStyle name="_YML-AES-AME-Jan09_ABX - C7 Slot Cost 2 3" xfId="4557"/>
    <cellStyle name="常规 9 2 3 9 3" xfId="4558"/>
    <cellStyle name="40% - Accent4 3 3" xfId="4559"/>
    <cellStyle name="Accent6 2 2 4 2" xfId="4560"/>
    <cellStyle name="Normal - Style1 3 3" xfId="4561"/>
    <cellStyle name="常规 3 3 2 2" xfId="4562"/>
    <cellStyle name="_JTP-月營運分析_ABX ,歐線 201112_B50306CVI" xfId="4563"/>
    <cellStyle name="40% - Accent4 3 3 3" xfId="4564"/>
    <cellStyle name="강조색3 2 2 4" xfId="4565"/>
    <cellStyle name="_JTP-月營運分析_ABX ,歐線 201112_B50306CVI 3" xfId="4566"/>
    <cellStyle name="60% - 강조색3" xfId="4567"/>
    <cellStyle name="_JTP-月營運分析_ABX_月營運分析 2" xfId="4568"/>
    <cellStyle name="常规 9 2 4 5" xfId="4569"/>
    <cellStyle name="常规 7 16 4 2" xfId="4570"/>
    <cellStyle name="20% - 强调文字颜色 5 2 3 3 2" xfId="4571"/>
    <cellStyle name="_JTP-月營運分析_ABX_月營運分析_ABX_月營運分析" xfId="4572"/>
    <cellStyle name="40% - 강조색4 5 3" xfId="4573"/>
    <cellStyle name="Heading 4" xfId="4574"/>
    <cellStyle name="_JTP-月營運分析_ABX_月營運分析_ABX_月營運分析 3" xfId="4575"/>
    <cellStyle name="Heading 4 3" xfId="4576"/>
    <cellStyle name="_JTP-月營運分析_ABX_月營運分析_ABX_月營運分析_B50306CVI" xfId="4577"/>
    <cellStyle name="경고문 2 3 3" xfId="4578"/>
    <cellStyle name="_JTP-月營運分析_ABX_月營運分析_ABX_月營運分析_B50306CVI 2" xfId="4579"/>
    <cellStyle name="_JTP-月營運分析_貨量總表_TMT 報告 (2)_Teresa 201110" xfId="4580"/>
    <cellStyle name="_JTP-月營運分析_ABX_月營運分析_B50306CVI 2" xfId="4581"/>
    <cellStyle name="_JTP-月營運分析_ABX_月營運分析_B50306CVI 3" xfId="4582"/>
    <cellStyle name="제목 2 2 2 3 3" xfId="4583"/>
    <cellStyle name="_JTP-月營運分析_JSH_月營運分析" xfId="4584"/>
    <cellStyle name="_JTP-月營運分析_華中版估貨 (4)_ABX ,歐線 201112" xfId="4585"/>
    <cellStyle name="常规 6 10 5" xfId="4586"/>
    <cellStyle name="_JTP-月營運分析_JSH_月營運分析 3" xfId="4587"/>
    <cellStyle name="_JTP-月營運分析_華中版估貨 (4)_ABX ,歐線 201112 3" xfId="4588"/>
    <cellStyle name="40% - Accent5 2 2 2 4" xfId="4589"/>
    <cellStyle name="20% - アクセント 5 3" xfId="4590"/>
    <cellStyle name="_Sheet1 2" xfId="4591"/>
    <cellStyle name="_JTP-月營運分析_JSH_月營運分析_JSH_月營運分析_B50306CVI 2" xfId="4592"/>
    <cellStyle name="輔色1 4" xfId="4593"/>
    <cellStyle name="Accent4 4 2 3" xfId="4594"/>
    <cellStyle name="20% - アクセント 5 4" xfId="4595"/>
    <cellStyle name="_Sheet1 3" xfId="4596"/>
    <cellStyle name="_JTP-月營運分析_JSH_月營運分析_JSH_月營運分析_B50306CVI 3" xfId="4597"/>
    <cellStyle name="輔色1 5" xfId="4598"/>
    <cellStyle name="常规 2 4 4 4 2" xfId="4599"/>
    <cellStyle name="Accent4 4 2 4" xfId="4600"/>
    <cellStyle name="常规 5 23 2" xfId="4601"/>
    <cellStyle name="常规 5 18 2" xfId="4602"/>
    <cellStyle name="_JTP-月營運分析_貨量總表_PHM - LMD all_PHM - LMD all_TMT 報告 (2)_ABX ,歐線 201112" xfId="4603"/>
    <cellStyle name="_JTP-月營運分析_JTP-月營運分析" xfId="4604"/>
    <cellStyle name="_JTP-月營運分析_JTP-月營運分析_B50306CVI" xfId="4605"/>
    <cellStyle name="40% - 강조색2 3" xfId="4606"/>
    <cellStyle name="20% - アクセント 2 3 3" xfId="4607"/>
    <cellStyle name="_JTP-月營運分析_JTP-月營運分析_B50306CVI 2" xfId="4608"/>
    <cellStyle name="40% - 강조색2 3 2" xfId="4609"/>
    <cellStyle name="_JTP-月營運分析_JTP-月營運分析_B50306CVI 3" xfId="4610"/>
    <cellStyle name="40% - 강조색2 3 3" xfId="4611"/>
    <cellStyle name="Border 2" xfId="4612"/>
    <cellStyle name="_JTP-月營運分析_NE1+NE3_月營運分析 3" xfId="4613"/>
    <cellStyle name="40% - 강조색2 2 2 2" xfId="4614"/>
    <cellStyle name="_JTP-月營運分析_NE1+NE3_月營運分析_B50306CVI" xfId="4615"/>
    <cellStyle name="常规 3 17 4 3" xfId="4616"/>
    <cellStyle name="40% - 强调文字颜色 1 2 6 2" xfId="4617"/>
    <cellStyle name="_JTP-月營運分析_NE1+NE3_月營運分析_B50306CVI 3" xfId="4618"/>
    <cellStyle name="강조색2 2 2 5" xfId="4619"/>
    <cellStyle name="_JTP-月營運分析_NE1+NE3_月營運分析_NE1+NE3_月營運分析" xfId="4620"/>
    <cellStyle name="Total 8" xfId="4621"/>
    <cellStyle name="_JTP-月營運分析_貨量總表_TMT 報告 (2)_ABX ,歐線 201112" xfId="4622"/>
    <cellStyle name="Accent1 4 3" xfId="4623"/>
    <cellStyle name="好_StartUp_PA2 1xWH50 無NGB加SKU-20130123_B50306CVI 3" xfId="4624"/>
    <cellStyle name="常规 2 20 6" xfId="4625"/>
    <cellStyle name="20% - 强调文字颜色 4 2 2 5" xfId="4626"/>
    <cellStyle name="_TPI_2011 十一併班 - CIX 3" xfId="4627"/>
    <cellStyle name="60% - 강조색2 2 4" xfId="4628"/>
    <cellStyle name="20% - Accent3 2 7" xfId="4629"/>
    <cellStyle name="_JTP-月營運分析_NE1+NE3_月營運分析_NE1+NE3_月營運分析 2" xfId="4630"/>
    <cellStyle name="Comma0 2 3" xfId="4631"/>
    <cellStyle name="Total 8 2" xfId="4632"/>
    <cellStyle name="20% - Accent3 2 8" xfId="4633"/>
    <cellStyle name="_JTP-月營運分析_NE1+NE3_月營運分析_NE1+NE3_月營運分析 3" xfId="4634"/>
    <cellStyle name="imexp" xfId="4635"/>
    <cellStyle name="常规 6 5 9 3" xfId="4636"/>
    <cellStyle name="_JTP-月營運分析_NE1+NE3_月營運分析_NE1+NE3_月營運分析_B50306CVI 2" xfId="4637"/>
    <cellStyle name="常规 7 8 10" xfId="4638"/>
    <cellStyle name="_JTP-月營運分析_NE1+NE3_月營運分析_NE1+NE3_月營運分析_B50306CVI 3" xfId="4639"/>
    <cellStyle name="Note 2 2 2" xfId="4640"/>
    <cellStyle name="20% - 强调文字颜色 2 2 2" xfId="4641"/>
    <cellStyle name="40% - Accent2 6 3" xfId="4642"/>
    <cellStyle name="40% - 强调文字颜色 3 2 7" xfId="4643"/>
    <cellStyle name="_JTP-月營運分析_貨量總表_PHM - LMD all 3" xfId="4644"/>
    <cellStyle name="Title 4 2 3" xfId="4645"/>
    <cellStyle name="アクセント 2 6" xfId="4646"/>
    <cellStyle name="リンク セル 3 2" xfId="4647"/>
    <cellStyle name="常规 6 8 3 2" xfId="4648"/>
    <cellStyle name="_JTP-月營運分析_PHM - LMD all 2" xfId="4649"/>
    <cellStyle name="40% - 强调文字颜色 3 2 2 5" xfId="4650"/>
    <cellStyle name="_JTP-月營運分析_PHM - LMD all_ABX ,歐線 201112" xfId="4651"/>
    <cellStyle name="_JTP-月營運分析_PHM - LMD all_ABX ,歐線 201112 2" xfId="4652"/>
    <cellStyle name="常规 9 2 3 7" xfId="4653"/>
    <cellStyle name="_JTP-月營運分析_PHM - LMD all_ABX ,歐線 201112_B50306CVI" xfId="4654"/>
    <cellStyle name="常规 9 2 3 7 2" xfId="4655"/>
    <cellStyle name="_JTP-月營運分析_PHM - LMD all_ABX ,歐線 201112_B50306CVI 2" xfId="4656"/>
    <cellStyle name="常规 9 2 3 7 3" xfId="4657"/>
    <cellStyle name="_JTP-月營運分析_PHM - LMD all_ABX ,歐線 201112_B50306CVI 3" xfId="4658"/>
    <cellStyle name="Accent6 2 2 2 2" xfId="4659"/>
    <cellStyle name="40% - Accent3 2 2 3" xfId="4660"/>
    <cellStyle name="常规 8 20" xfId="4661"/>
    <cellStyle name="常规 8 15" xfId="4662"/>
    <cellStyle name="20% - 강조색2 2 2 3 3" xfId="4663"/>
    <cellStyle name="_JTP-月營運分析_PHM - LMD all_PHM - LMD all 2" xfId="4664"/>
    <cellStyle name="60% - 輔色5 3" xfId="4665"/>
    <cellStyle name="備註 6" xfId="4666"/>
    <cellStyle name="_星馬版 - C Oil, 500" xfId="4667"/>
    <cellStyle name="常规 7 14 2 2 3" xfId="4668"/>
    <cellStyle name="_JTP-月營運分析_PHM - LMD all_PHM - LMD all_ABX ,歐線 201112" xfId="4669"/>
    <cellStyle name="_JTP-月營運分析_PHM - LMD all_PHM - LMD all_B50306CVI 2" xfId="4670"/>
    <cellStyle name="Heading 2 3 2" xfId="4671"/>
    <cellStyle name="标题 1 3 4" xfId="4672"/>
    <cellStyle name="常规 3 11 9 2" xfId="4673"/>
    <cellStyle name="_JTP-月營運分析_PHM - LMD all_PHM - LMD all_Teresa 201110" xfId="4674"/>
    <cellStyle name="_JTP-月營運分析_Teresa 201110_B50306CVI 3" xfId="4675"/>
    <cellStyle name="_JTP-月營運分析_PHM - LMD all_PHM - LMD all_Teresa 201110 2" xfId="4676"/>
    <cellStyle name="_Teresa 201105_Annie_201302 2" xfId="4677"/>
    <cellStyle name="_JTP-月營運分析_PHM - LMD all_PHM - LMD all_Teresa 201110 3" xfId="4678"/>
    <cellStyle name="40% - Accent4 2 4 3" xfId="4679"/>
    <cellStyle name="60% - Accent6 2 3" xfId="4680"/>
    <cellStyle name="Lien hypertexte visité 3" xfId="4681"/>
    <cellStyle name="_JTP-月營運分析_PHM - LMD all_PHM - LMD all_Teresa 201110_B50306CVI" xfId="4682"/>
    <cellStyle name="常规 18 2 2 4" xfId="4683"/>
    <cellStyle name="_JTP-月營運分析_PHM - LMD all_PHM - LMD all_Teresa 201110_B50306CVI 3" xfId="4684"/>
    <cellStyle name="_JTP-月營運分析_PHM - LMD all_PHM - LMD all_TMT 報告 (2)" xfId="4685"/>
    <cellStyle name="_JTP-月營運分析_PHM - LMD all_PHM - LMD all_TMT 報告 (2) 2" xfId="4686"/>
    <cellStyle name="常规 2 2 4 4 3 2" xfId="4687"/>
    <cellStyle name="_JTP-月營運分析_PHM - LMD all_PHM - LMD all_TMT 報告 (2) 3" xfId="4688"/>
    <cellStyle name="常规 2 6 16" xfId="4689"/>
    <cellStyle name="_JTP-月營運分析_PHM - LMD all_PHM - LMD all_TMT 報告 (2)_B50306CVI" xfId="4690"/>
    <cellStyle name="常规 2 4 7 8" xfId="4691"/>
    <cellStyle name="_JTP-月營運分析_PHM - LMD all_PHM - LMD all_TMT 報告 (2)_B50306CVI 2" xfId="4692"/>
    <cellStyle name="_JTP-月營運分析_PHM - LMD all_PHM - LMD all_TMT 報告 (2)_Teresa 201110" xfId="4693"/>
    <cellStyle name="_JTP-月營運分析_PHM - LMD all_PHM - LMD all_TMT 報告 (2)_Teresa 201110 2" xfId="4694"/>
    <cellStyle name="20% - Accent1 4 2 2 2" xfId="4695"/>
    <cellStyle name="常规 7 5 2 3" xfId="4696"/>
    <cellStyle name="常规 7 12 2 2 3" xfId="4697"/>
    <cellStyle name="常规 2 22 9 2" xfId="4698"/>
    <cellStyle name="常规 2 17 9 2" xfId="4699"/>
    <cellStyle name="_SHA-2009後_2011 十一併班 - CMS" xfId="4700"/>
    <cellStyle name="_JTP-月營運分析_PHM - LMD all_PHM - LMD all_TMT 報告 (2)_Teresa 201110 3" xfId="4701"/>
    <cellStyle name="20% - Accent1 2 2" xfId="4702"/>
    <cellStyle name="강조색1" xfId="4703"/>
    <cellStyle name="_JTP-月營運分析_PHM - LMD all_PHM - LMD all_TMT 報告 (2)_Teresa 201110_B50306CVI" xfId="4704"/>
    <cellStyle name="20% - Accent1 2 2 2" xfId="4705"/>
    <cellStyle name="_NCT 2011_2012 日本新年併班 - JSH" xfId="4706"/>
    <cellStyle name="강조색1 2" xfId="4707"/>
    <cellStyle name="_JTP-月營運分析_PHM - LMD all_PHM - LMD all_TMT 報告 (2)_Teresa 201110_B50306CVI 2" xfId="4708"/>
    <cellStyle name="_JTP-月營運分析_PHM - LMD all_Teresa 201110" xfId="4709"/>
    <cellStyle name="常规 3 12 4 2" xfId="4710"/>
    <cellStyle name="_JTP-月營運分析_PHM - LMD all_Teresa 201110 3" xfId="4711"/>
    <cellStyle name="Monétaire_!!!GO" xfId="4712"/>
    <cellStyle name="Normal 4 5 2" xfId="4713"/>
    <cellStyle name="常规 2 3 2 2 2 2" xfId="4714"/>
    <cellStyle name="_JTP-月營運分析_PHM - LMD all_TMT 報告 (2) 2" xfId="4715"/>
    <cellStyle name="20% - Accent6 3 2 3 2" xfId="4716"/>
    <cellStyle name="계산 6" xfId="4717"/>
    <cellStyle name="常规 2 3 2 2 2 3" xfId="4718"/>
    <cellStyle name="_JTP-月營運分析_PHM - LMD all_TMT 報告 (2) 3" xfId="4719"/>
    <cellStyle name="60% - 着色 4 2 2" xfId="4720"/>
    <cellStyle name="20% - アクセント 1 4 3" xfId="4721"/>
    <cellStyle name="40% - 강조색1 4 2" xfId="4722"/>
    <cellStyle name="_JTP-月營運分析_PHM - LMD all_TMT 報告 (2)_ABX ,歐線 201112_B50306CVI" xfId="4723"/>
    <cellStyle name="常规 5 14 2 3" xfId="4724"/>
    <cellStyle name="常规 2 32 2 2" xfId="4725"/>
    <cellStyle name="常规 2 27 2 2" xfId="4726"/>
    <cellStyle name="Hyperlink 5" xfId="4727"/>
    <cellStyle name="_YGN" xfId="4728"/>
    <cellStyle name="_JTP-月營運分析_PHM - LMD all_TMT 報告 (2)_ABX ,歐線 201112_B50306CVI 2" xfId="4729"/>
    <cellStyle name="常规 2 27 2 2 2" xfId="4730"/>
    <cellStyle name="_WSA 3" xfId="4731"/>
    <cellStyle name="Hyperlink 5 2" xfId="4732"/>
    <cellStyle name="제목 1 2 2 2 2" xfId="4733"/>
    <cellStyle name="_JTP-月營運分析_PHM - LMD all_TMT 報告 (2)_ABX ,歐線 201112_B50306CVI 3" xfId="4734"/>
    <cellStyle name="常规 2 27 2 2 3" xfId="4735"/>
    <cellStyle name="Hyperlink 5 3" xfId="4736"/>
    <cellStyle name="常规 9 2 2 2 7 2" xfId="4737"/>
    <cellStyle name="_JTP-月營運分析_PHM - LMD all_TMT 報告 (2)_B50306CVI" xfId="4738"/>
    <cellStyle name="常规 2 4 15 3" xfId="4739"/>
    <cellStyle name="_JTP-月營運分析_PHM - LMD all_TMT 報告 (2)_Teresa 201110" xfId="4740"/>
    <cellStyle name="常规 5 14 2 2 2" xfId="4741"/>
    <cellStyle name="_JTP-月營運分析_PHM - LMD all_TMT 報告 (2)_Teresa 201110_B50306CVI" xfId="4742"/>
    <cellStyle name="Hyperlink 4 2" xfId="4743"/>
    <cellStyle name="好_NE1-3 2010-03-03 4" xfId="4744"/>
    <cellStyle name="40% - Accent2 3 2 2 2" xfId="4745"/>
    <cellStyle name="_TPI 201107後" xfId="4746"/>
    <cellStyle name="_JTP-月營運分析_PS1+3_月營運分析_NE1+NE3_月營運分析 2" xfId="4747"/>
    <cellStyle name="常规 9 2 9 5 2" xfId="4748"/>
    <cellStyle name="常规 2 23 4" xfId="4749"/>
    <cellStyle name="常规 2 18 4" xfId="4750"/>
    <cellStyle name="20% - 强调文字颜色 4 2 5 3" xfId="4751"/>
    <cellStyle name="60% - 강조색2 5 2" xfId="4752"/>
    <cellStyle name="_JTP-月營運分析_PHM - LMD all_TMT 報告 (2)_Teresa 201110_B50306CVI 3" xfId="4753"/>
    <cellStyle name="제목 3 5 2" xfId="4754"/>
    <cellStyle name="常规 5 13 2" xfId="4755"/>
    <cellStyle name="_JTP-月營運分析_PNH-月營運分析 3" xfId="4756"/>
    <cellStyle name="_JTP-月營運分析_PNH-月營運分析_B50306CVI 2" xfId="4757"/>
    <cellStyle name="Comma 2 4" xfId="4758"/>
    <cellStyle name="常规 2 6 6 8 2" xfId="4759"/>
    <cellStyle name="_JTP-月營運分析_PNH-月營運分析_PNH-月營運分析 2" xfId="4760"/>
    <cellStyle name="40% - Accent4 4 2 3" xfId="4761"/>
    <cellStyle name="_JTP-月營運分析_PNH-月營運分析_PNH-月營運分析_B50306CVI 2" xfId="4762"/>
    <cellStyle name="20% - 强调文字颜色 1 2 5" xfId="4763"/>
    <cellStyle name="40% - Accent4 4 2 4" xfId="4764"/>
    <cellStyle name="_JTP-月營運分析_華中版估貨 (4)_PHM - LMD all_PHM - LMD all_TMT 報告 (2)_Teresa 201110" xfId="4765"/>
    <cellStyle name="_JTP-月營運分析_PNH-月營運分析_PNH-月營運分析_B50306CVI 3" xfId="4766"/>
    <cellStyle name="Accent2 4 4 2" xfId="4767"/>
    <cellStyle name="20% - 强调文字颜色 1 2 6" xfId="4768"/>
    <cellStyle name="常规 9 2 7 6" xfId="4769"/>
    <cellStyle name="常规 7 16 7 3" xfId="4770"/>
    <cellStyle name="_JTP-月營運分析_PS1+3_月營運分析_ABX_月營運分析_B50306CVI" xfId="4771"/>
    <cellStyle name="계산" xfId="4772"/>
    <cellStyle name="常规 9 2 7 6 2" xfId="4773"/>
    <cellStyle name="_JTP-月營運分析_PS1+3_月營運分析_ABX_月營運分析_B50306CVI 2" xfId="4774"/>
    <cellStyle name="Input Cells 3" xfId="4775"/>
    <cellStyle name="常规 2 2 4 3 2 2 3" xfId="4776"/>
    <cellStyle name="계산 2" xfId="4777"/>
    <cellStyle name="_JTP-月營運分析_華中版估貨 (4)_PHM - LMD all_TMT 報告 (2)_ABX ,歐線 201112" xfId="4778"/>
    <cellStyle name="40% - Accent2 3 2 2" xfId="4779"/>
    <cellStyle name="Accent1_012-(KMX) BTL Schedules for KHH_Cebu" xfId="4780"/>
    <cellStyle name="_JTP-月營運分析_PS1+3_月營運分析_NE1+NE3_月營運分析" xfId="4781"/>
    <cellStyle name="常规 9 2 9 5" xfId="4782"/>
    <cellStyle name="常规 7 16 9 2" xfId="4783"/>
    <cellStyle name="60% - 강조색2 5" xfId="4784"/>
    <cellStyle name="_JTP-月營運分析_PS1+3_月營運分析_NE1+NE3_月營運分析_B50306CVI" xfId="4785"/>
    <cellStyle name="_JTP-月營運分析_PS1+3_月營運分析_NE1+NE3_月營運分析_B50306CVI 2" xfId="4786"/>
    <cellStyle name="20% - 强调文字颜色 6 2 3 2 2" xfId="4787"/>
    <cellStyle name="Check Cell 2 2 2 2 2" xfId="4788"/>
    <cellStyle name="Heading 1 3" xfId="4789"/>
    <cellStyle name="Hyperlink 2 6 2" xfId="4790"/>
    <cellStyle name="Note 4 4 2" xfId="4791"/>
    <cellStyle name="常规 9 2 4 2 3" xfId="4792"/>
    <cellStyle name="_JTP-月營運分析_PS1+3_月營運分析_PS1+3_月營運分析 2" xfId="4793"/>
    <cellStyle name="20% - 强调文字颜色 6 2 3 2 3" xfId="4794"/>
    <cellStyle name="Heading 1 4" xfId="4795"/>
    <cellStyle name="常规 9 2 4 2 4" xfId="4796"/>
    <cellStyle name="_JTP-月營運分析_PS1+3_月營運分析_PS1+3_月營運分析 3" xfId="4797"/>
    <cellStyle name="常规 18 2 2 2 2" xfId="4798"/>
    <cellStyle name="_JTP-月營運分析_Teresa 201110" xfId="4799"/>
    <cellStyle name="_JTP-月營運分析_華中版估貨 (4)_PHM - LMD all_TMT 報告 (2)_Teresa 201110_B50306CVI 2" xfId="4800"/>
    <cellStyle name="見出し 3 2 2" xfId="4801"/>
    <cellStyle name="常规 6 3 6" xfId="4802"/>
    <cellStyle name="_JTP-月營運分析_貨量總表_PHM - LMD all_PHM - LMD all_B50306CVI 3" xfId="4803"/>
    <cellStyle name="_JTP-月營運分析_Teresa 201110_B50306CVI" xfId="4804"/>
    <cellStyle name="_JTP-月營運分析_Teresa 201110_B50306CVI 2" xfId="4805"/>
    <cellStyle name="_JTP-月營運分析_TMT 報告 (2)" xfId="4806"/>
    <cellStyle name="常规 9 2 11 3 2" xfId="4807"/>
    <cellStyle name="20% - 강조색4 2 2 4" xfId="4808"/>
    <cellStyle name="_JTP-月營運分析_TMT 報告 (2) 2" xfId="4809"/>
    <cellStyle name="常规 9 2 11 3 3" xfId="4810"/>
    <cellStyle name="20% - 강조색4 2 2 5" xfId="4811"/>
    <cellStyle name="_JTP-月營運分析_TMT 報告 (2) 3" xfId="4812"/>
    <cellStyle name="_JTP-月營運分析_TMT 報告 (2)_B50306CVI" xfId="4813"/>
    <cellStyle name="_JTP-月營運分析_TMT 報告 (2)_B50306CVI 2" xfId="4814"/>
    <cellStyle name="标题 3 5" xfId="4815"/>
    <cellStyle name="_JTP-月營運分析_TMT 報告 (2)_B50306CVI 3" xfId="4816"/>
    <cellStyle name="_JTP-月營運分析_貨量總表_PHM - LMD all_TMT 報告 (2)_Teresa 201110 2" xfId="4817"/>
    <cellStyle name="常规 20 5 3" xfId="4818"/>
    <cellStyle name="_新航線 版子 3" xfId="4819"/>
    <cellStyle name="常规 15 5 3" xfId="4820"/>
    <cellStyle name="_JTP-月營運分析_TMT 報告 (2)_Teresa 201110 2" xfId="4821"/>
    <cellStyle name="60% - 着色 2 2" xfId="4822"/>
    <cellStyle name="20% - Accent5 4 4 2" xfId="4823"/>
    <cellStyle name="_JTP-月營運分析_TMT 報告 (2)_Teresa 201110_B50306CVI" xfId="4824"/>
    <cellStyle name="常规 2 4 2 7" xfId="4825"/>
    <cellStyle name="_JTP-月營運分析_TMT 報告 (2)_Teresa 201110_B50306CVI 2" xfId="4826"/>
    <cellStyle name="常规 2 6 11 2" xfId="4827"/>
    <cellStyle name="常规 2 4 2 8" xfId="4828"/>
    <cellStyle name="_JTP-月營運分析_TMT 報告 (2)_Teresa 201110_B50306CVI 3" xfId="4829"/>
    <cellStyle name="¿­¾îº» ÇÏÀÌÆÛ¸µÅ© 3" xfId="4830"/>
    <cellStyle name="_JTP-月營運分析_華中版估貨 (4)" xfId="4831"/>
    <cellStyle name="¿­¾îº» ÇÏÀÌÆÛ¸µÅ© 3 2" xfId="4832"/>
    <cellStyle name="_JTP-月營運分析_華中版估貨 (4) 2" xfId="4833"/>
    <cellStyle name="常规 2 6 6 7" xfId="4834"/>
    <cellStyle name="_JTP-月營運分析_華中版估貨 (4)_PHM - LMD all_PHM - LMD all_B50306CVI" xfId="4835"/>
    <cellStyle name="¿­¾îº» ÇÏÀÌÆÛ¸µÅ© 3 3" xfId="4836"/>
    <cellStyle name="_JTP-月營運分析_華中版估貨 (4) 3" xfId="4837"/>
    <cellStyle name="60% - Accent2 4 3 2" xfId="4838"/>
    <cellStyle name="_JTP-月營運分析_華中版估貨 (4)_B50306CVI" xfId="4839"/>
    <cellStyle name="경고문 2 2 2" xfId="4840"/>
    <cellStyle name="常规 3 17 4 2" xfId="4841"/>
    <cellStyle name="_JTP-月營運分析_華中版估貨 (4)_PHM - LMD all" xfId="4842"/>
    <cellStyle name="60% - Accent5 4 2 4" xfId="4843"/>
    <cellStyle name="40% - Accent3 3 2 4" xfId="4844"/>
    <cellStyle name="_JTP-月營運分析_華中版估貨 (4)_PHM - LMD all 3" xfId="4845"/>
    <cellStyle name="_JTP-月營運分析_華中版估貨 (4)_PHM - LMD all_ABX ,歐線 201112" xfId="4846"/>
    <cellStyle name="_JTP-月營運分析_華中版估貨 (4)_PHM - LMD all_ABX ,歐線 201112 2" xfId="4847"/>
    <cellStyle name="_JTP-月營運分析_華中版估貨 (4)_PHM - LMD all_ABX ,歐線 201112 3" xfId="4848"/>
    <cellStyle name="_JTP-月營運分析_華中版估貨 (4)_PHM - LMD all_B50306CVI" xfId="4849"/>
    <cellStyle name="_JTP-月營運分析_華中版估貨 (4)_PHM - LMD all_B50306CVI 2" xfId="4850"/>
    <cellStyle name="_JTP-月營運分析_華中版估貨 (4)_PHM - LMD all_B50306CVI 3" xfId="4851"/>
    <cellStyle name="Normal 2 2 2 2" xfId="4852"/>
    <cellStyle name="常规 3 6 7 3" xfId="4853"/>
    <cellStyle name="_JTP-月營運分析_華中版估貨 (4)_PHM - LMD all_PHM - LMD all_ABX ,歐線 201112" xfId="4854"/>
    <cellStyle name="_JTP-月營運分析_貨量總表_ABX ,歐線 201112 3" xfId="4855"/>
    <cellStyle name="_JTP-月營運分析_華中版估貨 (4)_PHM - LMD all_PHM - LMD all_ABX ,歐線 201112 2" xfId="4856"/>
    <cellStyle name="常规 2 6 6 7 2" xfId="4857"/>
    <cellStyle name="_JTP-月營運分析_華中版估貨 (4)_PHM - LMD all_PHM - LMD all_B50306CVI 2" xfId="4858"/>
    <cellStyle name="一般 5 2" xfId="4859"/>
    <cellStyle name="40% - Accent6 2 7" xfId="4860"/>
    <cellStyle name="_JTP-月營運分析_華中版估貨 (4)_PHM - LMD all_PHM - LMD all_Teresa 201110_B50306CVI 2" xfId="4861"/>
    <cellStyle name="一般 5 3" xfId="4862"/>
    <cellStyle name="40% - Accent6 2 8" xfId="4863"/>
    <cellStyle name="_JTP-月營運分析_華中版估貨 (4)_PHM - LMD all_PHM - LMD all_Teresa 201110_B50306CVI 3" xfId="4864"/>
    <cellStyle name="_Winter Plan_Service Comparison 3 3" xfId="4865"/>
    <cellStyle name="_JTP-月營運分析_華中版估貨 (4)_PHM - LMD all_PHM - LMD all_TMT 報告 (2) 2" xfId="4866"/>
    <cellStyle name="差_Slottage for 4250 v.s. 4500 Teu 2" xfId="4867"/>
    <cellStyle name="_JTP-月營運分析_華中版估貨 (4)_PHM - LMD all_PHM - LMD all_TMT 報告 (2)_ABX ,歐線 201112" xfId="4868"/>
    <cellStyle name="常规 3 14 8 3" xfId="4869"/>
    <cellStyle name="_JTP-月營運分析_華中版估貨 (4)_PHM - LMD all_PHM - LMD all_TMT 報告 (2)_ABX ,歐線 201112 2" xfId="4870"/>
    <cellStyle name="_JTP-月營運分析_貨量總表_PHM - LMD all_TMT 報告 (2)_Teresa 201110_B50306CVI" xfId="4871"/>
    <cellStyle name="_TPI_2011 十一併班 - WSA ESA 2" xfId="4872"/>
    <cellStyle name="60% - Акцент6 3" xfId="4873"/>
    <cellStyle name="一般 7 3 3" xfId="4874"/>
    <cellStyle name="_JTP-月營運分析_華中版估貨 (4)_PHM - LMD all_PHM - LMD all_TMT 報告 (2)_B50306CVI 2" xfId="4875"/>
    <cellStyle name="_TPI_2011 十一併班 - WSA ESA 3" xfId="4876"/>
    <cellStyle name="_JTP-月營運分析_華中版估貨 (4)_PHM - LMD all_PHM - LMD all_TMT 報告 (2)_B50306CVI 3" xfId="4877"/>
    <cellStyle name="Название 2" xfId="4878"/>
    <cellStyle name="20% - 强调文字颜色 1 2 6 2" xfId="4879"/>
    <cellStyle name="アクセント 5" xfId="4880"/>
    <cellStyle name="_NTE 與 Coscon CNP 互換 - 20130329 3" xfId="4881"/>
    <cellStyle name="_JTP-月營運分析_華中版估貨 (4)_PHM - LMD all_PHM - LMD all_TMT 報告 (2)_Teresa 201110 2" xfId="4882"/>
    <cellStyle name="20% - 强调文字颜色 1 2 6 3" xfId="4883"/>
    <cellStyle name="アクセント 6" xfId="4884"/>
    <cellStyle name="_JTP-月營運分析_華中版估貨 (4)_PHM - LMD all_PHM - LMD all_TMT 報告 (2)_Teresa 201110 3" xfId="4885"/>
    <cellStyle name="_JTP-月營運分析_華中版估貨 (4)_PHM - LMD all_PHM - LMD all_TMT 報告 (2)_Teresa 201110_B50306CVI" xfId="4886"/>
    <cellStyle name="_JTP-月營運分析_華中版估貨 (4)_PHM - LMD all_PHM - LMD all_TMT 報告 (2)_Teresa 201110_B50306CVI 2" xfId="4887"/>
    <cellStyle name="_JTP-月營運分析_華中版估貨 (4)_PHM - LMD all_Teresa 201110_B50306CVI 2" xfId="4888"/>
    <cellStyle name="常规 9 2 11 8 3" xfId="4889"/>
    <cellStyle name="_NCT 2011_2012 CNY Blank Sailing BC update   (2)_HKG線改版 + MAL2線 研究 - 20121019" xfId="4890"/>
    <cellStyle name="60% - 강조색6 5 3" xfId="4891"/>
    <cellStyle name="20% - 强调文字颜色 6 2 2 2" xfId="4892"/>
    <cellStyle name="Note 3 4" xfId="4893"/>
    <cellStyle name="_JTP-月營運分析_華中版估貨 (4)_PHM - LMD all_Teresa 201110_B50306CVI 3" xfId="4894"/>
    <cellStyle name="_JTP-月營運分析_華中版估貨 (4)_PHM - LMD all_TMT 報告 (2)_ABX ,歐線 201112 2" xfId="4895"/>
    <cellStyle name="40% - Accent1 2 2 5" xfId="4896"/>
    <cellStyle name="常规 6 19 11" xfId="4897"/>
    <cellStyle name="常规 5 4 7 2" xfId="4898"/>
    <cellStyle name="_JTP-月營運分析_華中版估貨 (4)_PHM - LMD all_TMT 報告 (2)_ABX ,歐線 201112_B50306CVI 3" xfId="4899"/>
    <cellStyle name="_JTP-月營運分析_華中版估貨 (4)_PHM - LMD all_TMT 報告 (2)_B50306CVI 2" xfId="4900"/>
    <cellStyle name="Check Cell 4 2 2" xfId="4901"/>
    <cellStyle name="常规 2 3 2 2 8 2" xfId="4902"/>
    <cellStyle name="_White Sea voayge 021 cancellation 試算 2" xfId="4903"/>
    <cellStyle name="Normal 6 4" xfId="4904"/>
    <cellStyle name="_JTP-月營運分析_華中版估貨 (4)_PHM - LMD all_TMT 報告 (2)_B50306CVI 3" xfId="4905"/>
    <cellStyle name="Check Cell 4 2 3" xfId="4906"/>
    <cellStyle name="40% - Accent3 2 5 3" xfId="4907"/>
    <cellStyle name="标题 2 2 2" xfId="4908"/>
    <cellStyle name="_JTP-月營運分析_華中版估貨 (4)_PHM - LMD all_TMT 報告 (2)_Teresa 201110 2" xfId="4909"/>
    <cellStyle name="40% - 强调文字颜色 5 2 2 2 3" xfId="4910"/>
    <cellStyle name="_JTP-月營運分析_華中版估貨 (4)_PHM - LMD all_TMT 報告 (2)_Teresa 201110 3" xfId="4911"/>
    <cellStyle name="_JTP-月營運分析_華中版估貨 (4)_PHM - LMD all_TMT 報告 (2)_Teresa 201110_B50306CVI" xfId="4912"/>
    <cellStyle name="60% - 강조색5 2 2 5" xfId="4913"/>
    <cellStyle name="Normal 4 6 2 3" xfId="4914"/>
    <cellStyle name="_JTP-月營運分析_華中版估貨 (4)_PHM - LMD all_TMT 報告 (2)_Teresa 201110_B50306CVI 3" xfId="4915"/>
    <cellStyle name="Normal 2 2 2 2 2" xfId="4916"/>
    <cellStyle name="_JTP-月營運分析_華中版估貨 (4)_Teresa 201110 3" xfId="4917"/>
    <cellStyle name="常规 2 6 4 3" xfId="4918"/>
    <cellStyle name="20% - 강조색3 2 2 2" xfId="4919"/>
    <cellStyle name="Accent6 3 2 2" xfId="4920"/>
    <cellStyle name="常规 5 2" xfId="4921"/>
    <cellStyle name="常规 2 4 7 7 3" xfId="4922"/>
    <cellStyle name="_JTP-月營運分析_華中版估貨 (4)_Teresa 201110_B50306CVI" xfId="4923"/>
    <cellStyle name="常规 9 2 11 4" xfId="4924"/>
    <cellStyle name="常规 2 6 4 3 2" xfId="4925"/>
    <cellStyle name="20% - 강조색3 2 2 2 2" xfId="4926"/>
    <cellStyle name="常规 5 2 2" xfId="4927"/>
    <cellStyle name="_JTP-月營運分析_華中版估貨 (4)_Teresa 201110_B50306CVI 2" xfId="4928"/>
    <cellStyle name="常规 9 2 11 5" xfId="4929"/>
    <cellStyle name="常规 2 6 4 3 3" xfId="4930"/>
    <cellStyle name="20% - 강조색3 2 2 2 3" xfId="4931"/>
    <cellStyle name="60% - 강조색6 2" xfId="4932"/>
    <cellStyle name="常规 5 2 3" xfId="4933"/>
    <cellStyle name="_JTP-月營運分析_華中版估貨 (4)_Teresa 201110_B50306CVI 3" xfId="4934"/>
    <cellStyle name="_JTP-月營運分析_華中版估貨 (4)_TMT 報告 (2)_ABX ,歐線 201112_B50306CVI 2" xfId="4935"/>
    <cellStyle name="_JTP-月營運分析_華中版估貨 (4)_TMT 報告 (2)_Teresa 201110 3" xfId="4936"/>
    <cellStyle name="_JTP-月營運分析_華中版估貨 (4)_TMT 報告 (2)_Teresa 201110_B50306CVI 2" xfId="4937"/>
    <cellStyle name="常规 4 2 2" xfId="4938"/>
    <cellStyle name="_JTP-月營運分析_華中版估貨 (4)_TMT 報告 (2)_Teresa 201110_B50306CVI 3" xfId="4939"/>
    <cellStyle name="_JTP-月營運分析_貨量總表 3" xfId="4940"/>
    <cellStyle name="_JTP-月營運分析_貨量總表_ABX ,歐線 201112 2" xfId="4941"/>
    <cellStyle name="40% - Accent1 3 2" xfId="4942"/>
    <cellStyle name="_TPI_2011 十一併班 - CMS" xfId="4943"/>
    <cellStyle name="_JTP-月營運分析_貨量總表_B50306CVI" xfId="4944"/>
    <cellStyle name="Calculation 3 4" xfId="4945"/>
    <cellStyle name="40% - Accent1 3 2 2" xfId="4946"/>
    <cellStyle name="_TPI_2011 十一併班 - CMS 2" xfId="4947"/>
    <cellStyle name="_JTP-月營運分析_貨量總表_B50306CVI 2" xfId="4948"/>
    <cellStyle name="60% - Accent1 5" xfId="4949"/>
    <cellStyle name="40% - Accent1 3 2 3" xfId="4950"/>
    <cellStyle name="_TPI_2011 十一併班 - CMS 3" xfId="4951"/>
    <cellStyle name="60% - Accent5 2 2 4 2" xfId="4952"/>
    <cellStyle name="_JTP-月營運分析_貨量總表_B50306CVI 3" xfId="4953"/>
    <cellStyle name="60% - Accent1 6" xfId="4954"/>
    <cellStyle name="常规 18 5 3 3" xfId="4955"/>
    <cellStyle name="40% - Accent2 6" xfId="4956"/>
    <cellStyle name="20% - Accent2 4 4" xfId="4957"/>
    <cellStyle name="_JTP-月營運分析_貨量總表_PHM - LMD all" xfId="4958"/>
    <cellStyle name="Title 4 2" xfId="4959"/>
    <cellStyle name="20% - Accent2 4 4 2" xfId="4960"/>
    <cellStyle name="40% - Accent2 6 2" xfId="4961"/>
    <cellStyle name="40% - 强调文字颜色 3 2 6" xfId="4962"/>
    <cellStyle name="_JTP-月營運分析_貨量總表_PHM - LMD all 2" xfId="4963"/>
    <cellStyle name="Title 4 2 2" xfId="4964"/>
    <cellStyle name="常规 7 19 9" xfId="4965"/>
    <cellStyle name="アクセント 2 5" xfId="4966"/>
    <cellStyle name="常规 2 20 4 2" xfId="4967"/>
    <cellStyle name="20% - 强调文字颜色 4 2 2 3 2" xfId="4968"/>
    <cellStyle name="60% - 강조색2 2 2 2" xfId="4969"/>
    <cellStyle name="Style 1 4" xfId="4970"/>
    <cellStyle name="常规 2 3 9 4" xfId="4971"/>
    <cellStyle name="20% - Accent3 2 5 2" xfId="4972"/>
    <cellStyle name="_JTP-月營運分析_貨量總表_PHM - LMD all_ABX ,歐線 201112_B50306CVI 2" xfId="4973"/>
    <cellStyle name="常规 2 20 4 3" xfId="4974"/>
    <cellStyle name="40% - Accent2 2 3 2 2" xfId="4975"/>
    <cellStyle name="20% - 强调文字颜色 4 2 2 3 3" xfId="4976"/>
    <cellStyle name="60% - 강조색2 2 2 3" xfId="4977"/>
    <cellStyle name="常规 2 3 9 5" xfId="4978"/>
    <cellStyle name="20% - Accent3 2 5 3" xfId="4979"/>
    <cellStyle name="_JTP-月營運分析_貨量總表_PHM - LMD all_ABX ,歐線 201112_B50306CVI 3" xfId="4980"/>
    <cellStyle name="常规 7 17 6 2" xfId="4981"/>
    <cellStyle name="常规 6 13 9" xfId="4982"/>
    <cellStyle name="常规 2 4 7 11" xfId="4983"/>
    <cellStyle name="_JTP-月營運分析_貨量總表_PHM - LMD all_B50306CVI 2" xfId="4984"/>
    <cellStyle name="常规 2 36 5 3" xfId="4985"/>
    <cellStyle name="Normal - Style1_(RVS)中東線運價獲利分析-2013預估" xfId="4986"/>
    <cellStyle name="常规 7 17 6 3" xfId="4987"/>
    <cellStyle name="_JTP-月營運分析_貨量總表_PHM - LMD all_B50306CVI 3" xfId="4988"/>
    <cellStyle name="常规 2 36 5 4" xfId="4989"/>
    <cellStyle name="标题 2 2 3 2" xfId="4990"/>
    <cellStyle name="_JTP-月營運分析_貨量總表_PHM - LMD all_PHM - LMD all" xfId="4991"/>
    <cellStyle name="見出し 2 4 3" xfId="4992"/>
    <cellStyle name="常规 5 5 7" xfId="4993"/>
    <cellStyle name="_JTP-月營運分析_貨量總表_PHM - LMD all_PHM - LMD all 2" xfId="4994"/>
    <cellStyle name="Header2 2 4" xfId="4995"/>
    <cellStyle name="常规 2 3 7 4 2" xfId="4996"/>
    <cellStyle name="20% - Accent3 2 3 2 2" xfId="4997"/>
    <cellStyle name="常规 5 5 8" xfId="4998"/>
    <cellStyle name="_JTP-月營運分析_貨量總表_PHM - LMD all_PHM - LMD all 3" xfId="4999"/>
    <cellStyle name="_JTP-月營運分析_貨量總表_PHM - LMD all_PHM - LMD all_ABX ,歐線 201112 3" xfId="5000"/>
    <cellStyle name="常规 7 11 9 3" xfId="5001"/>
    <cellStyle name="_JTP-月營運分析_貨量總表_PHM - LMD all_PHM - LMD all_ABX ,歐線 201112_B50306CVI 2" xfId="5002"/>
    <cellStyle name="40% - アクセント 6 4 2" xfId="5003"/>
    <cellStyle name="40% - 강조색4 2 2 2 3" xfId="5004"/>
    <cellStyle name="常规 6 3 5" xfId="5005"/>
    <cellStyle name="_JTP-月營運分析_貨量總表_PHM - LMD all_PHM - LMD all_B50306CVI 2" xfId="5006"/>
    <cellStyle name="_KEU Budget bunker 2010FY-29-01-2010" xfId="5007"/>
    <cellStyle name="20% - アクセント 3 4 3" xfId="5008"/>
    <cellStyle name="常规 2 4 4 2 2 3" xfId="5009"/>
    <cellStyle name="40% - 강조색3 4 2" xfId="5010"/>
    <cellStyle name="好_ISH 0427" xfId="5011"/>
    <cellStyle name="常规 2 34 2 2" xfId="5012"/>
    <cellStyle name="常规 2 29 2 2" xfId="5013"/>
    <cellStyle name="_JTP-月營運分析_貨量總表_PHM - LMD all_PHM - LMD all_Teresa 201110 2" xfId="5014"/>
    <cellStyle name="超链接 5" xfId="5015"/>
    <cellStyle name="40% - 强调文字颜色 1 2 3 4" xfId="5016"/>
    <cellStyle name="_JTP-月營運分析_貨量總表_PHM - LMD all_PHM - LMD all_TMT 報告 (2) 2" xfId="5017"/>
    <cellStyle name="60% - 强调文字颜色 2 2 6" xfId="5018"/>
    <cellStyle name="20% - アクセント 5 4 2" xfId="5019"/>
    <cellStyle name="Heading1 1" xfId="5020"/>
    <cellStyle name="常规 8 10 2 3" xfId="5021"/>
    <cellStyle name="_JTP-月營運分析_貨量總表_PHM - LMD all_PHM - LMD all_TMT 報告 (2)_ABX ,歐線 201112 2" xfId="5022"/>
    <cellStyle name="20% - アクセント 5 4 3" xfId="5023"/>
    <cellStyle name="40% - 강조색5 4 2" xfId="5024"/>
    <cellStyle name="Heading1 2" xfId="5025"/>
    <cellStyle name="常规 2 36 2 2" xfId="5026"/>
    <cellStyle name="_JTP-月營運分析_貨量總表_PHM - LMD all_PHM - LMD all_TMT 報告 (2)_ABX ,歐線 201112 3" xfId="5027"/>
    <cellStyle name="20% - 강조색3 4" xfId="5028"/>
    <cellStyle name="Accent6 5" xfId="5029"/>
    <cellStyle name="_JTP-月營運分析_貨量總表_PHM - LMD all_PHM - LMD all_TMT 報告 (2)_ABX ,歐線 201112_B50306CVI" xfId="5030"/>
    <cellStyle name="好_StartUp_JTP 與 Coscon CNP 互換 - 20130415_B50306CVI" xfId="5031"/>
    <cellStyle name="20% - Accent1 3 4 2" xfId="5032"/>
    <cellStyle name="_JTP-月營運分析_貨量總表_PHM - LMD all_PHM - LMD all_TMT 報告 (2)_B50306CVI 2" xfId="5033"/>
    <cellStyle name="_JTP-月營運分析_貨量總表_PHM - LMD all_PHM - LMD all_TMT 報告 (2)_B50306CVI 3" xfId="5034"/>
    <cellStyle name="常规 7 19 7 2" xfId="5035"/>
    <cellStyle name="_JTP-月營運分析_貨量總表_PHM - LMD all_Teresa 201110 2" xfId="5036"/>
    <cellStyle name="アクセント 2 3 2" xfId="5037"/>
    <cellStyle name="Heading 3 4 2 2" xfId="5038"/>
    <cellStyle name="常规 7 19 7 3" xfId="5039"/>
    <cellStyle name="_JTP-月營運分析_貨量總表_PHM - LMD all_Teresa 201110 3" xfId="5040"/>
    <cellStyle name="アクセント 2 3 3" xfId="5041"/>
    <cellStyle name="20% - 강조색1 4 2" xfId="5042"/>
    <cellStyle name="_JTP-月營運分析_貨量總表_PHM - LMD all_Teresa 201110_B50306CVI" xfId="5043"/>
    <cellStyle name="Accent4 5 2" xfId="5044"/>
    <cellStyle name="Total 2 3" xfId="5045"/>
    <cellStyle name="40% - Accent5 2 3 2 3" xfId="5046"/>
    <cellStyle name="_JTP-月營運分析_貨量總表_PHM - LMD all_Teresa 201110_B50306CVI 2" xfId="5047"/>
    <cellStyle name="Total 2 3 2" xfId="5048"/>
    <cellStyle name="常规 3 11 7 2" xfId="5049"/>
    <cellStyle name="_JTP-月營運分析_貨量總表_PHM - LMD all_TMT 報告 (2)" xfId="5050"/>
    <cellStyle name="강조색6 4 2" xfId="5051"/>
    <cellStyle name="_JTP-月營運分析_貨量總表_PHM - LMD all_TMT 報告 (2) 3" xfId="5052"/>
    <cellStyle name="常规 2 2 3 8 2" xfId="5053"/>
    <cellStyle name="_JTP-月營運分析_貨量總表_PHM - LMD all_TMT 報告 (2)_ABX ,歐線 201112" xfId="5054"/>
    <cellStyle name="Explanatory Text 2 3" xfId="5055"/>
    <cellStyle name="_JTP-月營運分析_貨量總表_PHM - LMD all_TMT 報告 (2)_ABX ,歐線 201112_B50306CVI 2" xfId="5056"/>
    <cellStyle name="_JTP-月營運分析_貨量總表_PHM - LMD all_TMT 報告 (2)_Teresa 201110" xfId="5057"/>
    <cellStyle name="Sombra1 2 3" xfId="5058"/>
    <cellStyle name="_JTP-月營運分析_貨量總表_PHM - LMD all_TMT 報告 (2)_Teresa 201110 3" xfId="5059"/>
    <cellStyle name="_JTP-月營運分析_貨量總表_PHM - LMD all_TMT 報告 (2)_Teresa 201110_B50306CVI 2" xfId="5060"/>
    <cellStyle name="_JTP-月營運分析_貨量總表_PHM - LMD all_TMT 報告 (2)_Teresa 201110_B50306CVI 3" xfId="5061"/>
    <cellStyle name="60% - Accent5 2" xfId="5062"/>
    <cellStyle name="_JTP-月營運分析_貨量總表_Teresa 201110" xfId="5063"/>
    <cellStyle name="Accent6 2 2 2 3" xfId="5064"/>
    <cellStyle name="强调文字颜色 4 2 2 2" xfId="5065"/>
    <cellStyle name="常规 7 3 9" xfId="5066"/>
    <cellStyle name="_Teresa 201105_2013 潑水節併班-NTE 3" xfId="5067"/>
    <cellStyle name="60% - Accent5 2 2" xfId="5068"/>
    <cellStyle name="_JTP-月營運分析_貨量總表_Teresa 201110 2" xfId="5069"/>
    <cellStyle name="Accent6 2 2 2 3 2" xfId="5070"/>
    <cellStyle name="一般 2 6" xfId="5071"/>
    <cellStyle name="20% - 강조색4 2 4" xfId="5072"/>
    <cellStyle name="_JTP-月營運分析_貨量總表_Teresa 201110_B50306CVI 2" xfId="5073"/>
    <cellStyle name="常规 5 7 9 3" xfId="5074"/>
    <cellStyle name="Check Cell 3 3" xfId="5075"/>
    <cellStyle name="一般 2 7" xfId="5076"/>
    <cellStyle name="20% - 강조색4 2 5" xfId="5077"/>
    <cellStyle name="제목 4 2 2" xfId="5078"/>
    <cellStyle name="_JTP-月營運分析_貨量總表_Teresa 201110_B50306CVI 3" xfId="5079"/>
    <cellStyle name="Check Cell 3 4" xfId="5080"/>
    <cellStyle name="Акцент3 2" xfId="5081"/>
    <cellStyle name="_JTP-月營運分析_貨量總表_TMT 報告 (2)" xfId="5082"/>
    <cellStyle name="Heading 3 2 2 4" xfId="5083"/>
    <cellStyle name="_JTP-月營運分析_貨量總表_TMT 報告 (2)_ABX ,歐線 201112 2" xfId="5084"/>
    <cellStyle name="Accent1 4 3 2" xfId="5085"/>
    <cellStyle name="常规 7 6 6 2" xfId="5086"/>
    <cellStyle name="_JTP-月營運分析_貨量總表_TMT 報告 (2)_ABX ,歐線 201112 3" xfId="5087"/>
    <cellStyle name="Output 6 2" xfId="5088"/>
    <cellStyle name="_Slot cost_KEU Slot Cost Calc 02-02-2010_Simulation 2" xfId="5089"/>
    <cellStyle name="40% - 강조색2 2 2 5" xfId="5090"/>
    <cellStyle name="40% - 강조색6 2 3" xfId="5091"/>
    <cellStyle name="_JTP-月營運分析_貨量總表_TMT 報告 (2)_B50306CVI 3" xfId="5092"/>
    <cellStyle name="_JTP-月營運分析_貨量總表_TMT 報告 (2)_Teresa 201110 2" xfId="5093"/>
    <cellStyle name="_JTP-月營運分析_貨量總表_TMT 報告 (2)_Teresa 201110 3" xfId="5094"/>
    <cellStyle name="_JTP-月營運分析_貨量總表_TMT 報告 (2)_Teresa 201110_B50306CVI 2" xfId="5095"/>
    <cellStyle name="60% - 强调文字颜色 6 3" xfId="5096"/>
    <cellStyle name="_JTP-月營運分析_貨量總表_TMT 報告 (2)_Teresa 201110_B50306CVI 3" xfId="5097"/>
    <cellStyle name="60% - 强调文字颜色 6 4" xfId="5098"/>
    <cellStyle name="_JTS Omit 2nd PKG &amp; KSS Omit USN &amp; JTT Omit NB TXG, SB KHH study" xfId="5099"/>
    <cellStyle name="常规 3 2 14" xfId="5100"/>
    <cellStyle name="60% - 强调文字颜色 2 2 3 2" xfId="5101"/>
    <cellStyle name="60% - 强调文字颜色 3 2 4" xfId="5102"/>
    <cellStyle name="_JTS Omit 2nd PKG &amp; KSS Omit USN &amp; JTT Omit NB TXG, SB KHH study 2" xfId="5103"/>
    <cellStyle name="60% - 强调文字颜色 3 2 4 2" xfId="5104"/>
    <cellStyle name="_JTS Omit 2nd PKG &amp; KSS Omit USN &amp; JTT Omit NB TXG, SB KHH study 3" xfId="5105"/>
    <cellStyle name="60% - 强调文字颜色 3 2 4 3" xfId="5106"/>
    <cellStyle name="常规 18 3 7 2" xfId="5107"/>
    <cellStyle name="_JTT" xfId="5108"/>
    <cellStyle name="常规 7 15 6" xfId="5109"/>
    <cellStyle name="20% - 强调文字颜色 5 2 2 5" xfId="5110"/>
    <cellStyle name="_JTT 2" xfId="5111"/>
    <cellStyle name="常规 7 15 7" xfId="5112"/>
    <cellStyle name="常规 2 3 6 7 2" xfId="5113"/>
    <cellStyle name="_JTT 3" xfId="5114"/>
    <cellStyle name="常规 2 21 6" xfId="5115"/>
    <cellStyle name="20% - 强调文字颜色 4 2 3 5" xfId="5116"/>
    <cellStyle name="_Kelly_201207" xfId="5117"/>
    <cellStyle name="쿯뱐_PLDT" xfId="5118"/>
    <cellStyle name="输入 4 2" xfId="5119"/>
    <cellStyle name="_Kelly_201207 3" xfId="5120"/>
    <cellStyle name="40% - アクセント 1 4" xfId="5121"/>
    <cellStyle name="강조색4 2 6" xfId="5122"/>
    <cellStyle name="_Kelly_201211" xfId="5123"/>
    <cellStyle name="常规 9 2 9 3 3" xfId="5124"/>
    <cellStyle name="常规 2 21 5" xfId="5125"/>
    <cellStyle name="20% - 强调文字颜色 4 2 3 4" xfId="5126"/>
    <cellStyle name="60% - 강조색2 3 3" xfId="5127"/>
    <cellStyle name="壞_Elsa_ 201202" xfId="5128"/>
    <cellStyle name="常规 2 2 7 10" xfId="5129"/>
    <cellStyle name="_Kelly_201211 2" xfId="5130"/>
    <cellStyle name="_KEU Budget bunker 2010FY-29-01-2010 2" xfId="5131"/>
    <cellStyle name="_KEU Budget bunker 2010FY-29-01-2010 2 3" xfId="5132"/>
    <cellStyle name="Normal - Style8" xfId="5133"/>
    <cellStyle name="_KEU Budget bunker 2010FY-29-01-2010 4" xfId="5134"/>
    <cellStyle name="_KEU Bunker Budget PFS 29-01-2010" xfId="5135"/>
    <cellStyle name="常规 6 16 4" xfId="5136"/>
    <cellStyle name="常规 6 11 7 2" xfId="5137"/>
    <cellStyle name="_KEU Bunker Budget PFS 29-01-2010 2 3" xfId="5138"/>
    <cellStyle name="좋음 6" xfId="5139"/>
    <cellStyle name="Header1 3" xfId="5140"/>
    <cellStyle name="_KEU Bunker Budget PFS 29-01-2010 3" xfId="5141"/>
    <cellStyle name="Header2" xfId="5142"/>
    <cellStyle name="常规 6 22 3" xfId="5143"/>
    <cellStyle name="常规 6 17 3" xfId="5144"/>
    <cellStyle name="_KEU Bunker Budget PFS 29-01-2010 3 2" xfId="5145"/>
    <cellStyle name="Header2 2" xfId="5146"/>
    <cellStyle name="常规 6 17 4" xfId="5147"/>
    <cellStyle name="常规 6 11 8 2" xfId="5148"/>
    <cellStyle name="_KEU Bunker Budget PFS 29-01-2010 3 3" xfId="5149"/>
    <cellStyle name="Header2 3" xfId="5150"/>
    <cellStyle name="_KEU Bunker Budget PFS 29-01-2010 4" xfId="5151"/>
    <cellStyle name="_KEU Bunker Budget PFS 29-01-2010 5" xfId="5152"/>
    <cellStyle name="_YML-AES-MCS-Mar09 2 3" xfId="5153"/>
    <cellStyle name="_KEU Slot Cost Calc 02-02-2010_Simulation (2)" xfId="5154"/>
    <cellStyle name="常规 3 2 3" xfId="5155"/>
    <cellStyle name="_KEU Slot Cost Calc 02-02-2010_Simulation (2) 2" xfId="5156"/>
    <cellStyle name="Sombra" xfId="5157"/>
    <cellStyle name="40% - Accent3 4 3" xfId="5158"/>
    <cellStyle name="常规 3 2 3 2" xfId="5159"/>
    <cellStyle name="_KEU Slot Cost Calc 02-02-2010_Simulation (2) 2 2" xfId="5160"/>
    <cellStyle name="Euro 7" xfId="5161"/>
    <cellStyle name="Sombra 2" xfId="5162"/>
    <cellStyle name="常规 3 2 4" xfId="5163"/>
    <cellStyle name="_KEU Slot Cost Calc 02-02-2010_Simulation (2) 3" xfId="5164"/>
    <cellStyle name="40% - Accent3 5 3" xfId="5165"/>
    <cellStyle name="제목 2 2 2 4" xfId="5166"/>
    <cellStyle name="常规 3 2 4 2" xfId="5167"/>
    <cellStyle name="_KEU Slot Cost Calc 02-02-2010_Simulation (2) 3 2" xfId="5168"/>
    <cellStyle name="제목 2 2 2 5" xfId="5169"/>
    <cellStyle name="常规 3 2 4 3" xfId="5170"/>
    <cellStyle name="常规 2 13 2" xfId="5171"/>
    <cellStyle name="_KEU Slot Cost Calc 02-02-2010_Simulation (2) 3 3" xfId="5172"/>
    <cellStyle name="20% - 强调文字颜色 3 2" xfId="5173"/>
    <cellStyle name="常规 3 2 5" xfId="5174"/>
    <cellStyle name="_KEU Slot Cost Calc 02-02-2010_Simulation (2) 4" xfId="5175"/>
    <cellStyle name="强调文字颜色 2 2 4 2" xfId="5176"/>
    <cellStyle name="20% - 强调文字颜色 3 3" xfId="5177"/>
    <cellStyle name="20% - Accent3 2" xfId="5178"/>
    <cellStyle name="_TIS" xfId="5179"/>
    <cellStyle name="常规 3 2 6" xfId="5180"/>
    <cellStyle name="_KEU Slot Cost Calc 02-02-2010_Simulation (2) 5" xfId="5181"/>
    <cellStyle name="_KL欧州航路　5500単独配船化　試算改　May27.2009 2" xfId="5182"/>
    <cellStyle name="_KL欧州航路　5500単独配船化　試算改　May27.2009 3" xfId="5183"/>
    <cellStyle name="_StartUp_2013 JP Golden Week 試算rvs 2" xfId="5184"/>
    <cellStyle name="常规 7 14 6 2" xfId="5185"/>
    <cellStyle name="常规 5 2 2 12" xfId="5186"/>
    <cellStyle name="_KSS" xfId="5187"/>
    <cellStyle name="常规 5 2 2 12 2" xfId="5188"/>
    <cellStyle name="_KSS 2" xfId="5189"/>
    <cellStyle name="Note 4" xfId="5190"/>
    <cellStyle name="常规 5 2 2 12 3" xfId="5191"/>
    <cellStyle name="_KSS 3" xfId="5192"/>
    <cellStyle name="Note 5" xfId="5193"/>
    <cellStyle name="_KVS" xfId="5194"/>
    <cellStyle name="_KVS 3" xfId="5195"/>
    <cellStyle name="_TPI_2011 十一併班 - TMT" xfId="5196"/>
    <cellStyle name="_LMD PA2 study" xfId="5197"/>
    <cellStyle name="常规 2 4 6 4 3" xfId="5198"/>
    <cellStyle name="_LMD PA2 study (2)" xfId="5199"/>
    <cellStyle name="_LMD PA2 study (2) 2" xfId="5200"/>
    <cellStyle name="アクセント 4 3 3" xfId="5201"/>
    <cellStyle name="_TPI_2011 十一併班 - TMT 2" xfId="5202"/>
    <cellStyle name="常规 2 22 9 3" xfId="5203"/>
    <cellStyle name="常规 2 17 9 3" xfId="5204"/>
    <cellStyle name="_LMD PA2 study 2" xfId="5205"/>
    <cellStyle name="_TPI_2011 十一併班 - TMT 3" xfId="5206"/>
    <cellStyle name="60% - 强调文字颜色 2 2 4 2" xfId="5207"/>
    <cellStyle name="_LMD PA2 study 3" xfId="5208"/>
    <cellStyle name="40% - Accent2 4 2 3 2" xfId="5209"/>
    <cellStyle name="60% - 强调文字颜色 4 2 6" xfId="5210"/>
    <cellStyle name="常规 7 19 4" xfId="5211"/>
    <cellStyle name="20% - 强调文字颜色 5 2 6 3" xfId="5212"/>
    <cellStyle name="_LTS OF JTI1107B" xfId="5213"/>
    <cellStyle name="Neutral 2 2 2" xfId="5214"/>
    <cellStyle name="_LTS OF JTI1107B 2" xfId="5215"/>
    <cellStyle name="Neutral 2 2 2 2" xfId="5216"/>
    <cellStyle name="_LTS OF JTI1107B 3" xfId="5217"/>
    <cellStyle name="Neutral 2 2 2 3" xfId="5218"/>
    <cellStyle name="20% - 강조색4 2 2 3 3" xfId="5219"/>
    <cellStyle name="_LTS1107A" xfId="5220"/>
    <cellStyle name="_LTS1107A 2" xfId="5221"/>
    <cellStyle name="_LTS1107A 3" xfId="5222"/>
    <cellStyle name="連結的儲存格 3 3" xfId="5223"/>
    <cellStyle name="20% - 輔色3 2" xfId="5224"/>
    <cellStyle name="40% - 强调文字颜色 2 2" xfId="5225"/>
    <cellStyle name="Normal 3 4 3" xfId="5226"/>
    <cellStyle name="_MAIL_201101_JTP+CJ12_B50306CVI" xfId="5227"/>
    <cellStyle name="20% - 輔色3 2 2" xfId="5228"/>
    <cellStyle name="40% - 强调文字颜色 2 2 2" xfId="5229"/>
    <cellStyle name="Normal 3 4 3 2" xfId="5230"/>
    <cellStyle name="Warning Text 4 2 4" xfId="5231"/>
    <cellStyle name="_MAIL_201101_JTP+CJ12_B50306CVI 2" xfId="5232"/>
    <cellStyle name="_MEX 換艙貨載預估調整 LMD" xfId="5233"/>
    <cellStyle name="_MEX 換艙貨載預估調整 LMD 2" xfId="5234"/>
    <cellStyle name="Explanatory Text 2 2 4" xfId="5235"/>
    <cellStyle name="_NCT 2011" xfId="5236"/>
    <cellStyle name="_NCT 2011_2011 十一併班 - WSA ESA 3" xfId="5237"/>
    <cellStyle name="_NCT 2011 2" xfId="5238"/>
    <cellStyle name="_NCT 2011 3" xfId="5239"/>
    <cellStyle name="60% - 강조색1 2 2 2 2" xfId="5240"/>
    <cellStyle name="常规 2" xfId="5241"/>
    <cellStyle name="_NCT 2011_2011 十一併班 - CMS" xfId="5242"/>
    <cellStyle name="Heading 4 6" xfId="5243"/>
    <cellStyle name="常规 2 4 7 4 3" xfId="5244"/>
    <cellStyle name="常规 2 2" xfId="5245"/>
    <cellStyle name="_NCT 2011_2011 十一併班 - CMS 2" xfId="5246"/>
    <cellStyle name="_NCT 2011_2011 十一併班 - TMT" xfId="5247"/>
    <cellStyle name="_NCT 2011_2011 十一併班 - TMT 2" xfId="5248"/>
    <cellStyle name="千位分隔 2 5" xfId="5249"/>
    <cellStyle name="常规 7 6 9 3" xfId="5250"/>
    <cellStyle name="_NCT 2011_2011 十一併班 - WSA ESA 2" xfId="5251"/>
    <cellStyle name="40% - Accent1 3 4" xfId="5252"/>
    <cellStyle name="_NCT 2011_2012 CNY Blank Sailing BC update   (2)" xfId="5253"/>
    <cellStyle name="40% - Accent1 3 4 2" xfId="5254"/>
    <cellStyle name="_NCT 2011_2012 CNY Blank Sailing BC update   (2) 2" xfId="5255"/>
    <cellStyle name="20% - Accent2 2 2 2 3 2" xfId="5256"/>
    <cellStyle name="_NCT 2011_2012 CNY Blank Sailing BC update   (2) 3" xfId="5257"/>
    <cellStyle name="常规 8 11 2" xfId="5258"/>
    <cellStyle name="_NCT 2011_2012 CNY Blank Sailing BC update   (2)_CVT投入2500船型 study 20120704 (2) 3" xfId="5259"/>
    <cellStyle name="_NCT 2011_2012 CNY Blank Sailing BC update   (2)_HKG線改版 + MAL2線 研究 - 20121019 2" xfId="5260"/>
    <cellStyle name="_NCT 2011_2012 CNY Blank Sailing BC update   (2)_HKG線改版 + MAL2線 研究 - 20121019 3" xfId="5261"/>
    <cellStyle name="20% - Accent1 2 2 2 2" xfId="5262"/>
    <cellStyle name="_NCT 2011_2012 日本新年併班 - JSH 2" xfId="5263"/>
    <cellStyle name="강조색1 2 2" xfId="5264"/>
    <cellStyle name="_NCT 2011_2012 日本新年併班 - JST" xfId="5265"/>
    <cellStyle name="常规 7 15 2 2" xfId="5266"/>
    <cellStyle name="40% - 强调文字颜色 1 2 2 5" xfId="5267"/>
    <cellStyle name="Grey 2 2" xfId="5268"/>
    <cellStyle name="20% - 강조색1 2 3 3" xfId="5269"/>
    <cellStyle name="_NCT 2011_2012 日本新年併班 - JTS 2" xfId="5270"/>
    <cellStyle name="メモ 4" xfId="5271"/>
    <cellStyle name="常规 10 5 5" xfId="5272"/>
    <cellStyle name="常规 2 4 3 5 2" xfId="5273"/>
    <cellStyle name="Grey 2 3" xfId="5274"/>
    <cellStyle name="_NCT 2011_2012 日本新年併班 - JTS 3" xfId="5275"/>
    <cellStyle name="メモ 5" xfId="5276"/>
    <cellStyle name="常规 10 5 6" xfId="5277"/>
    <cellStyle name="_NS1KSSJTSWH50X 3" xfId="5278"/>
    <cellStyle name="Heading 2 3 3 2" xfId="5279"/>
    <cellStyle name="_NS3 upsize to 3 x 2,500 (樂觀) 2" xfId="5280"/>
    <cellStyle name="Accent4 3 2 2" xfId="5281"/>
    <cellStyle name="20% - 강조색1 2 2 2" xfId="5282"/>
    <cellStyle name="常规 10 4 4" xfId="5283"/>
    <cellStyle name="_PHX+IF2 201007報告_2012 CNY Blank Sailing BC update   (2)_CVT投入2500船型 study 20120704 (2)" xfId="5284"/>
    <cellStyle name="常规 2 2 7 7 3" xfId="5285"/>
    <cellStyle name="60% - 강조색3 2 6" xfId="5286"/>
    <cellStyle name="Good 4 4" xfId="5287"/>
    <cellStyle name="_NS3 upsize to 3 x 2,500 (樂觀)_2013 潑水節併班-NTE" xfId="5288"/>
    <cellStyle name="_NS3 upsize to 3 x 2,500 (樂觀)_2013 潑水節併班-NTE 3" xfId="5289"/>
    <cellStyle name="_NS3 upsize to 3 x 2,500 (樂觀)_Annie_201302" xfId="5290"/>
    <cellStyle name="Hyperlink 6 4" xfId="5291"/>
    <cellStyle name="常规 3 37 2" xfId="5292"/>
    <cellStyle name="_NS3 upsize to 3 x 2,500 (樂觀)_Annie_201302 3" xfId="5293"/>
    <cellStyle name="_NTE 與 Coscon CNP 互換 - 20130329" xfId="5294"/>
    <cellStyle name="_NTE 與 Coscon CNP 互換 - 20130329 2" xfId="5295"/>
    <cellStyle name="_PA2 1xWH50 無NGB加SKU-20130123 2" xfId="5296"/>
    <cellStyle name="輔色6 2" xfId="5297"/>
    <cellStyle name="_PA2 1xWH50 無NGB加SKU-20130123 3" xfId="5298"/>
    <cellStyle name="_StartUp_2012Q1_B50306CVI 2" xfId="5299"/>
    <cellStyle name="_PHX " xfId="5300"/>
    <cellStyle name="備註 4 3" xfId="5301"/>
    <cellStyle name="_PHX  2" xfId="5302"/>
    <cellStyle name="_PHX  3" xfId="5303"/>
    <cellStyle name="_PHX _2013 潑水節併班-NTE" xfId="5304"/>
    <cellStyle name="40% - 강조색5 6" xfId="5305"/>
    <cellStyle name="_PHX _2013 潑水節併班-NTE 2" xfId="5306"/>
    <cellStyle name="¿­¾îº» ÇÏÀÌÆÛ¸µÅ© 5" xfId="5307"/>
    <cellStyle name="_PHX _Annie_201302" xfId="5308"/>
    <cellStyle name="Ввод  2" xfId="5309"/>
    <cellStyle name="_PHX _Annie_201302 3" xfId="5310"/>
    <cellStyle name="_PHX+IF2 201007報告" xfId="5311"/>
    <cellStyle name="_PHX+IF2 201007報告 2" xfId="5312"/>
    <cellStyle name="常规 7 23 3" xfId="5313"/>
    <cellStyle name="常规 7 18 3" xfId="5314"/>
    <cellStyle name="20% - 强调文字颜色 5 2 5 2" xfId="5315"/>
    <cellStyle name="注释 2 3" xfId="5316"/>
    <cellStyle name="_PHX+IF2 201007報告_2011 十一併班 - CIX" xfId="5317"/>
    <cellStyle name="40% - アクセント 4 3 3" xfId="5318"/>
    <cellStyle name="注释 2 3 3" xfId="5319"/>
    <cellStyle name="_PHX+IF2 201007報告_2011 十一併班 - CIX 3" xfId="5320"/>
    <cellStyle name="20% - Accent6 3 3 2" xfId="5321"/>
    <cellStyle name="常规 20 8 2" xfId="5322"/>
    <cellStyle name="_PHX+IF2 201007報告_2011 十一併班 - TMT" xfId="5323"/>
    <cellStyle name="_PHX+IF2 201007報告_2011 十一併班 - WSA ESA" xfId="5324"/>
    <cellStyle name="_PHX+IF2 201007報告_2011 十一併班 - WSA ESA 2" xfId="5325"/>
    <cellStyle name="_PHX+IF2 201007報告_2011 十一併班 - WSA ESA 3" xfId="5326"/>
    <cellStyle name="輔色2 2" xfId="5327"/>
    <cellStyle name="Bad 4 3" xfId="5328"/>
    <cellStyle name="40% - Accent5 2 2 3 2" xfId="5329"/>
    <cellStyle name="常规 11 5 3" xfId="5330"/>
    <cellStyle name="표준 2 2 2" xfId="5331"/>
    <cellStyle name="常规 2 2 8 8 2" xfId="5332"/>
    <cellStyle name="_PHX+IF2 201007報告_2011 十一併班提案" xfId="5333"/>
    <cellStyle name="표준 2 2 2 2" xfId="5334"/>
    <cellStyle name="_PHX+IF2 201007報告_2011 十一併班提案 2" xfId="5335"/>
    <cellStyle name="_PHX+IF2 201007報告_2011 十一併班提案 3" xfId="5336"/>
    <cellStyle name="BLEBLE_Mindanao study" xfId="5337"/>
    <cellStyle name="20% - 輔色5 2" xfId="5338"/>
    <cellStyle name="_PHX+IF2 201007報告_2011 十一併班提案_CVT投入2500船型 study 20120704 (2) 2" xfId="5339"/>
    <cellStyle name="40% - 强调文字颜色 4 2" xfId="5340"/>
    <cellStyle name="Normal 3 6 3" xfId="5341"/>
    <cellStyle name="常规 3 11 5 3" xfId="5342"/>
    <cellStyle name="강조색6 2 3" xfId="5343"/>
    <cellStyle name="_PHX+IF2 201007報告_2011 十一併班提案_HKG線改版 + MAL2線 研究 - 20121019 2" xfId="5344"/>
    <cellStyle name="常规 14 5 2" xfId="5345"/>
    <cellStyle name="_PHX+IF2 201007報告_2011 十一併班提案_HKG線改版 + MAL2線 研究 - 20121019 3" xfId="5346"/>
    <cellStyle name="常规 14 5 3" xfId="5347"/>
    <cellStyle name="_PHX+IF2 201007報告_2011 十一併班提案_TPS+HPH 整併研究 - 20121012" xfId="5348"/>
    <cellStyle name="常规 18 2 3 2" xfId="5349"/>
    <cellStyle name="_PHX+IF2 201007報告_2011 十一併班提案_TPS+HPH 整併研究 - 20121012 3" xfId="5350"/>
    <cellStyle name="_PHX+IF2 201007報告_2012 CNY Blank Sailing BC update   (2)" xfId="5351"/>
    <cellStyle name="Normal 2 2 3" xfId="5352"/>
    <cellStyle name="_PHX+IF2 201007報告_2012 CNY Blank Sailing BC update   (2) 2" xfId="5353"/>
    <cellStyle name="Normal 2 2 3 2" xfId="5354"/>
    <cellStyle name="Normal 2 2 3 3" xfId="5355"/>
    <cellStyle name="_PHX+IF2 201007報告_2012 CNY Blank Sailing BC update   (2) 3" xfId="5356"/>
    <cellStyle name="差_LMD PA2 study (2) 2" xfId="5357"/>
    <cellStyle name="20% - 강조색1 2 2 2 2" xfId="5358"/>
    <cellStyle name="_PHX+IF2 201007報告_2012 CNY Blank Sailing BC update   (2)_CVT投入2500船型 study 20120704 (2) 2" xfId="5359"/>
    <cellStyle name="计算 2 5" xfId="5360"/>
    <cellStyle name="Good 4 4 2" xfId="5361"/>
    <cellStyle name="20% - 강조색1 2 2 2 3" xfId="5362"/>
    <cellStyle name="_PHX+IF2 201007報告_2012 CNY Blank Sailing BC update   (2)_CVT投入2500船型 study 20120704 (2) 3" xfId="5363"/>
    <cellStyle name="常规 2 6 7 9" xfId="5364"/>
    <cellStyle name="_PHX+IF2 201007報告_2012 CNY Blank Sailing BC update   (2)_HKG線改版 + MAL2線 研究 - 20121019" xfId="5365"/>
    <cellStyle name="Total" xfId="5366"/>
    <cellStyle name="常规 2 6 7 9 2" xfId="5367"/>
    <cellStyle name="_PHX+IF2 201007報告_2012 CNY Blank Sailing BC update   (2)_HKG線改版 + MAL2線 研究 - 20121019 2" xfId="5368"/>
    <cellStyle name="Total 2" xfId="5369"/>
    <cellStyle name="20% - 강조색5 2 4 2" xfId="5370"/>
    <cellStyle name="常规 2 2 4 16" xfId="5371"/>
    <cellStyle name="60% - 輔色4 3 2" xfId="5372"/>
    <cellStyle name="常规 2 6 7 9 3" xfId="5373"/>
    <cellStyle name="_PHX+IF2 201007報告_2012 CNY Blank Sailing BC update   (2)_HKG線改版 + MAL2線 研究 - 20121019 3" xfId="5374"/>
    <cellStyle name="Total 3" xfId="5375"/>
    <cellStyle name="汇总 4 2" xfId="5376"/>
    <cellStyle name="40% - Accent6_012-(KMX) BTL Schedules for KHH_Cebu" xfId="5377"/>
    <cellStyle name="_PHX+IF2 201007報告_2012 CNY Blank Sailing BC update   (2)_TPS+HPH 整併研究 - 20121012 2" xfId="5378"/>
    <cellStyle name="_PHX+IF2 201007報告_2012 CNY Blank Sailing BC update   (2)_TPS+HPH 整併研究 - 20121012 3" xfId="5379"/>
    <cellStyle name="40% - Accent5 2 4 2" xfId="5380"/>
    <cellStyle name="常规 19 2 2 3" xfId="5381"/>
    <cellStyle name="_PHX+IF2 201007報告_2012 日本新年併班 - JSH" xfId="5382"/>
    <cellStyle name="_Slot Cost Calculations Sept08 3" xfId="5383"/>
    <cellStyle name="_PHX+IF2 201007報告_2012 日本新年併班 - JSH 2" xfId="5384"/>
    <cellStyle name="60% - 강조색6 2 5" xfId="5385"/>
    <cellStyle name="_TPS 3" xfId="5386"/>
    <cellStyle name="_PHX+IF2 201007報告_2012 日本新年併班 - JST" xfId="5387"/>
    <cellStyle name="Hyperlink 2 2 3" xfId="5388"/>
    <cellStyle name="_PHX+IF2 201007報告_2012 日本新年併班 - JST 2" xfId="5389"/>
    <cellStyle name="Hyperlink 2 2 3 2" xfId="5390"/>
    <cellStyle name="_PHX+IF2 201007報告_2012 日本新年併班 - JTS 3" xfId="5391"/>
    <cellStyle name="常规 5 9 8 2" xfId="5392"/>
    <cellStyle name="20% - Accent1 2 2 5" xfId="5393"/>
    <cellStyle name="강조색1 5" xfId="5394"/>
    <cellStyle name="_PHX+IF2 201007報告_2013 潑水節併班-NTE 2" xfId="5395"/>
    <cellStyle name="常规 5 2 2 2 2" xfId="5396"/>
    <cellStyle name="_PHX+IF2 201007報告_ABX -併班貨量預估 format" xfId="5397"/>
    <cellStyle name="常规 20 3" xfId="5398"/>
    <cellStyle name="百分比 2 7" xfId="5399"/>
    <cellStyle name="常规 15 3" xfId="5400"/>
    <cellStyle name="_PHX+IF2 201007報告_ABX -併班貨量預估 format 2" xfId="5401"/>
    <cellStyle name="常规 20 3 2" xfId="5402"/>
    <cellStyle name="常规 15 3 2" xfId="5403"/>
    <cellStyle name="_PHX+IF2 201007報告_ABX -併班貨量預估 format 3" xfId="5404"/>
    <cellStyle name="常规 20 3 3" xfId="5405"/>
    <cellStyle name="常规 15 3 3" xfId="5406"/>
    <cellStyle name="_PHX+IF2 201007報告_Annie_201302" xfId="5407"/>
    <cellStyle name="_PHX+IF2 201007報告_Annie_201302 2" xfId="5408"/>
    <cellStyle name="常规 2 4 8 2" xfId="5409"/>
    <cellStyle name="_PHX+IF2 201007報告_Annie_201302 3" xfId="5410"/>
    <cellStyle name="_PNH-月營運分析" xfId="5411"/>
    <cellStyle name="스타일 1 4 3" xfId="5412"/>
    <cellStyle name="_PNH-月營運分析 2" xfId="5413"/>
    <cellStyle name="20% - アクセント 2 2 2" xfId="5414"/>
    <cellStyle name="40% - アクセント 6 6" xfId="5415"/>
    <cellStyle name="_PNH-月營運分析 3" xfId="5416"/>
    <cellStyle name="A¨­￠￢￠O [0]_laroux" xfId="5417"/>
    <cellStyle name="20% - 强调文字颜色 3 2 6" xfId="5418"/>
    <cellStyle name="_PNH-月營運分析_PNH-月營運分析" xfId="5419"/>
    <cellStyle name="常规 19 15" xfId="5420"/>
    <cellStyle name="RevList 3" xfId="5421"/>
    <cellStyle name="20% - 强调文字颜色 3 2 6 2" xfId="5422"/>
    <cellStyle name="常规 17 2 4" xfId="5423"/>
    <cellStyle name="20% - 강조색5 7" xfId="5424"/>
    <cellStyle name="_PNH-月營運分析_PNH-月營運分析 2" xfId="5425"/>
    <cellStyle name="40% - Accent2 2 2 3 2" xfId="5426"/>
    <cellStyle name="_PNH-月營運分析_PNH-月營運分析 3" xfId="5427"/>
    <cellStyle name="20% - 强调文字颜色 3 2 6 3" xfId="5428"/>
    <cellStyle name="常规 17 2 5" xfId="5429"/>
    <cellStyle name="40% - Accent4 2 2 5" xfId="5430"/>
    <cellStyle name="_PNH-月營運分析_PNH-月營運分析_B50306CVI" xfId="5431"/>
    <cellStyle name="_PNH-月營運分析_PNH-月營運分析_B50306CVI 2" xfId="5432"/>
    <cellStyle name="_SHA 201107後" xfId="5433"/>
    <cellStyle name="一般 6 2 2" xfId="5434"/>
    <cellStyle name="Accent6 2" xfId="5435"/>
    <cellStyle name="_SHA 201107後 2" xfId="5436"/>
    <cellStyle name="Accent6 2 2" xfId="5437"/>
    <cellStyle name="_SHA 201107後 3" xfId="5438"/>
    <cellStyle name="Accent6 2 3" xfId="5439"/>
    <cellStyle name="输入 2 2 3" xfId="5440"/>
    <cellStyle name="常规 2 8 2 3" xfId="5441"/>
    <cellStyle name="_SHA-2009後" xfId="5442"/>
    <cellStyle name="常规 7 5 5" xfId="5443"/>
    <cellStyle name="_SHA-2009後 2" xfId="5444"/>
    <cellStyle name="20% - 强调文字颜色 1 2 2" xfId="5445"/>
    <cellStyle name="40% - Accent1 6 3" xfId="5446"/>
    <cellStyle name="40% - 强调文字颜色 2 2 7" xfId="5447"/>
    <cellStyle name="Sombra2" xfId="5448"/>
    <cellStyle name="警告文字 2 2" xfId="5449"/>
    <cellStyle name="_SHA-2009後_2011 十一併班 - CIX" xfId="5450"/>
    <cellStyle name="20% - 强调文字颜色 1 2 2 2" xfId="5451"/>
    <cellStyle name="Sombra2 2" xfId="5452"/>
    <cellStyle name="_SHA-2009後_2011 十一併班 - CIX 2" xfId="5453"/>
    <cellStyle name="常规 5 2 9 3" xfId="5454"/>
    <cellStyle name="_SHA-2009後_2011 十一併班 - CMS 2" xfId="5455"/>
    <cellStyle name="20% - 强调文字颜色 6 2 5 2" xfId="5456"/>
    <cellStyle name="_SHA-2009後_2011 十一併班 - CMS 3" xfId="5457"/>
    <cellStyle name="Check Cell 2 2 4 2" xfId="5458"/>
    <cellStyle name="常规 7 4" xfId="5459"/>
    <cellStyle name="_SHA-2009後_2011 十一併班 - TMT" xfId="5460"/>
    <cellStyle name="60% - アクセント 4 2 2" xfId="5461"/>
    <cellStyle name="常规 7 4 2" xfId="5462"/>
    <cellStyle name="常规 2 3 6 11" xfId="5463"/>
    <cellStyle name="_SHA-2009後_2011 十一併班 - TMT 2" xfId="5464"/>
    <cellStyle name="40% - アクセント 4" xfId="5465"/>
    <cellStyle name="20% - 强调文字颜色 1 2 2 2 2" xfId="5466"/>
    <cellStyle name="常规 2 6 6 5 3" xfId="5467"/>
    <cellStyle name="Sombra2 2 2" xfId="5468"/>
    <cellStyle name="常规 7 4 3" xfId="5469"/>
    <cellStyle name="_SHA-2009後_2011 十一併班 - TMT 3" xfId="5470"/>
    <cellStyle name="40% - アクセント 5" xfId="5471"/>
    <cellStyle name="출력 2 2 3 2" xfId="5472"/>
    <cellStyle name="40% - Акцент1 3" xfId="5473"/>
    <cellStyle name="_SHA-2009後_2011 十一併班 - WSA ESA" xfId="5474"/>
    <cellStyle name="_SHA-2009後_2011 十一併班 - WSA ESA 3" xfId="5475"/>
    <cellStyle name="常规 7 3 2 4 3" xfId="5476"/>
    <cellStyle name="常规 2 24 3" xfId="5477"/>
    <cellStyle name="常规 2 19 3" xfId="5478"/>
    <cellStyle name="20% - 强调文字颜色 4 2 6 2" xfId="5479"/>
    <cellStyle name="_SHA-2009後_2012 CNY Blank Sailing BC update   (2)" xfId="5480"/>
    <cellStyle name="_SHA-2009後_2012 CNY Blank Sailing BC update   (2) 2" xfId="5481"/>
    <cellStyle name="常规 2 6 4 8 2" xfId="5482"/>
    <cellStyle name="_SHA-2009後_2012 CNY Blank Sailing BC update   (2) 3" xfId="5483"/>
    <cellStyle name="40% - Accent2 2 2 3 3" xfId="5484"/>
    <cellStyle name="_SHA-2009後_2012 CNY Blank Sailing BC update   (2)_CVT投入2500船型 study 20120704 (2)" xfId="5485"/>
    <cellStyle name="_SHA-2009後_2012 CNY Blank Sailing BC update   (2)_CVT投入2500船型 study 20120704 (2) 2" xfId="5486"/>
    <cellStyle name="_StartUp_LMD PA2 study (2) 2" xfId="5487"/>
    <cellStyle name="常规 5 2 2 6" xfId="5488"/>
    <cellStyle name="Total 3 2 2" xfId="5489"/>
    <cellStyle name="_SHA-2009後_2012 CNY Blank Sailing BC update   (2)_CVT投入2500船型 study 20120704 (2) 3" xfId="5490"/>
    <cellStyle name="常规 5 2 2 5 3" xfId="5491"/>
    <cellStyle name="_SHA-2009後_2012 CNY Blank Sailing BC update   (2)_HKG線改版 + MAL2線 研究 - 20121019 2" xfId="5492"/>
    <cellStyle name="Bad 2 2 2 4" xfId="5493"/>
    <cellStyle name="_SHA-2009後_2012 CNY Blank Sailing BC update   (2)_HKG線改版 + MAL2線 研究 - 20121019 3" xfId="5494"/>
    <cellStyle name="常规 9 2 3 8 3" xfId="5495"/>
    <cellStyle name="40% - Accent4 2 3" xfId="5496"/>
    <cellStyle name="Accent5 4 2 4" xfId="5497"/>
    <cellStyle name="_SHA-2009後_2012 CNY Blank Sailing BC update   (2)_TPS+HPH 整併研究 - 20121012" xfId="5498"/>
    <cellStyle name="Accent6 2 2 3 2" xfId="5499"/>
    <cellStyle name="差_JTP 與 Coscon CNP 互換 - 20130415 3" xfId="5500"/>
    <cellStyle name="40% - Accent4 2 3 2" xfId="5501"/>
    <cellStyle name="常规 2 50" xfId="5502"/>
    <cellStyle name="常规 2 45" xfId="5503"/>
    <cellStyle name="常规 2 2 2 2 8 3" xfId="5504"/>
    <cellStyle name="_SHA-2009後_2012 CNY Blank Sailing BC update   (2)_TPS+HPH 整併研究 - 20121012 2" xfId="5505"/>
    <cellStyle name="常规 6 9 7" xfId="5506"/>
    <cellStyle name="_SHA-2009後_2012 日本新年併班 - JSH 2" xfId="5507"/>
    <cellStyle name="40% - Accent5 3 2 3 2" xfId="5508"/>
    <cellStyle name="常规 6 7 11" xfId="5509"/>
    <cellStyle name="_YML-AES-AME-Jan09 3 2" xfId="5510"/>
    <cellStyle name="常规 6 9 8" xfId="5511"/>
    <cellStyle name="_SHA-2009後_2012 日本新年併班 - JSH 3" xfId="5512"/>
    <cellStyle name="_SHA-2009後_2012 日本新年併班 - JTS" xfId="5513"/>
    <cellStyle name="Linked Cell 2 3" xfId="5514"/>
    <cellStyle name="_SHA-2009後_2012 日本新年併班 - JTS 3" xfId="5515"/>
    <cellStyle name="_Sheet1_1 3" xfId="5516"/>
    <cellStyle name="20% - Accent5 3 2 2" xfId="5517"/>
    <cellStyle name="_Sheet1_麥寮二線研究HK 版" xfId="5518"/>
    <cellStyle name="60% - 輔色2 3 3" xfId="5519"/>
    <cellStyle name="20% - Accent5 3 2 2 2" xfId="5520"/>
    <cellStyle name="40% - 强调文字颜色 3 2 3 5" xfId="5521"/>
    <cellStyle name="_Sheet1_麥寮二線研究HK 版 2" xfId="5522"/>
    <cellStyle name="_Sheet1_麥寮二線研究HK 版 3" xfId="5523"/>
    <cellStyle name="_Slot cost 2 3" xfId="5524"/>
    <cellStyle name="_Slot cost 4" xfId="5525"/>
    <cellStyle name="好_TPS TISPROFORMA120917A (2) 2" xfId="5526"/>
    <cellStyle name="_Slot cost 5" xfId="5527"/>
    <cellStyle name="_Slot Cost Calculations Sept08 2" xfId="5528"/>
    <cellStyle name="60% - 강조색6 2 4" xfId="5529"/>
    <cellStyle name="_Slot Cost Calculations Sept08 2 2" xfId="5530"/>
    <cellStyle name="20% - Accent3 7" xfId="5531"/>
    <cellStyle name="_TJS" xfId="5532"/>
    <cellStyle name="60% - 강조색6 2 4 2" xfId="5533"/>
    <cellStyle name="20% - Accent4 7" xfId="5534"/>
    <cellStyle name="_Slot Cost Calculations Sept08 3 2" xfId="5535"/>
    <cellStyle name="60% - Accent1 2 4" xfId="5536"/>
    <cellStyle name="20% - Accent4 8" xfId="5537"/>
    <cellStyle name="_Slot Cost Calculations Sept08 3 3" xfId="5538"/>
    <cellStyle name="60% - Accent1 2 5" xfId="5539"/>
    <cellStyle name="_Slot Cost Calculations Sept08_KEU Slot Cost Calc 02-02-2010_Simulation" xfId="5540"/>
    <cellStyle name="Heading 1 2" xfId="5541"/>
    <cellStyle name="20% - アクセント 1 6" xfId="5542"/>
    <cellStyle name="超链接 5 5" xfId="5543"/>
    <cellStyle name="_Slot Cost Calculations Sept08_KEU Slot Cost Calc 02-02-2010_Simulation 3" xfId="5544"/>
    <cellStyle name="Heading 1 2 3" xfId="5545"/>
    <cellStyle name="常规 2 2 4 13" xfId="5546"/>
    <cellStyle name="_Slot Cost Calculations Sept08_KEU Slot Cost Calc 02-02-2010_Simulation 3 2" xfId="5547"/>
    <cellStyle name="Heading 1 2 3 2" xfId="5548"/>
    <cellStyle name="常规 2 2 4 14" xfId="5549"/>
    <cellStyle name="_Slot Cost Calculations Sept08_KEU Slot Cost Calc 02-02-2010_Simulation 3 3" xfId="5550"/>
    <cellStyle name="_Slot Cost Calculations Sept08_KEU Slot Cost Calc 02-02-2010_Simulation 4" xfId="5551"/>
    <cellStyle name="Entered 2 2" xfId="5552"/>
    <cellStyle name="Heading 1 2 4" xfId="5553"/>
    <cellStyle name="常规 5 3 2 3 2" xfId="5554"/>
    <cellStyle name="Вычисление" xfId="5555"/>
    <cellStyle name="_Slot Cost Calculations Sept08_KEU Slot Cost Calc 02-02-2010_Simulation 5" xfId="5556"/>
    <cellStyle name="Entered 2 3" xfId="5557"/>
    <cellStyle name="Heading 1 2 5" xfId="5558"/>
    <cellStyle name="常规 6 8 8 3" xfId="5559"/>
    <cellStyle name="_Slot Cost Calculations Sept08_Slot Cost Calculations - Nov09" xfId="5560"/>
    <cellStyle name="良い" xfId="5561"/>
    <cellStyle name="20% - Accent5 8" xfId="5562"/>
    <cellStyle name="_Slot Cost Calculations Sept08_Slot Cost Calculations - Nov09 2" xfId="5563"/>
    <cellStyle name="_Slot Cost Calculations Sept08_Slot Cost Calculations - Nov09 2 2" xfId="5564"/>
    <cellStyle name="_Slot Cost Calculations Sept08_Slot Cost Calculations - Nov09 2 3" xfId="5565"/>
    <cellStyle name="Subtotal" xfId="5566"/>
    <cellStyle name="_Slot Cost Calculations Sept08_Slot Cost Calculations - Nov09 3" xfId="5567"/>
    <cellStyle name="Tusenskille_RESULTS" xfId="5568"/>
    <cellStyle name="_Slot Cost Calculations Sept08_Slot Cost Calculations - Nov09 3 2" xfId="5569"/>
    <cellStyle name="_Slot Cost Calculations Sept08_Slot Cost Calculations - Nov09 3 3" xfId="5570"/>
    <cellStyle name="_Slot Cost Calculations Sept08_Slot Cost Calculations - Nov09 4" xfId="5571"/>
    <cellStyle name="_Slot Cost Calculations Sept08_Slot Cost Calculations - Nov09 5" xfId="5572"/>
    <cellStyle name="40% - Accent6 2 3 3 3" xfId="5573"/>
    <cellStyle name="_Slot cost_KEU Slot Cost Calc 02-02-2010_Simulation" xfId="5574"/>
    <cellStyle name="常规 2 18 7 3" xfId="5575"/>
    <cellStyle name="20% - 輔色6 5" xfId="5576"/>
    <cellStyle name="계산 2 2 3 2" xfId="5577"/>
    <cellStyle name="40% - Accent6 2 5" xfId="5578"/>
    <cellStyle name="_Slot cost_KEU Slot Cost Calc 02-02-2010_Simulation 2 2" xfId="5579"/>
    <cellStyle name="40% - 강조색6 2 3 2" xfId="5580"/>
    <cellStyle name="40% - Accent6 2 6" xfId="5581"/>
    <cellStyle name="常规 2 2 13 2" xfId="5582"/>
    <cellStyle name="_Slot cost_KEU Slot Cost Calc 02-02-2010_Simulation 2 3" xfId="5583"/>
    <cellStyle name="40% - 강조색6 2 3 3" xfId="5584"/>
    <cellStyle name="_Slot cost_KEU Slot Cost Calc 02-02-2010_Simulation 3" xfId="5585"/>
    <cellStyle name="40% - 강조색6 2 4" xfId="5586"/>
    <cellStyle name="_Slot cost_KEU Slot Cost Calc 02-02-2010_Simulation 3 2" xfId="5587"/>
    <cellStyle name="40% - 강조색6 2 4 2" xfId="5588"/>
    <cellStyle name="40% - Accent6 3 5" xfId="5589"/>
    <cellStyle name="Accent4" xfId="5590"/>
    <cellStyle name="常规 10 9" xfId="5591"/>
    <cellStyle name="常规 2 2 14 2" xfId="5592"/>
    <cellStyle name="_Slot cost_KEU Slot Cost Calc 02-02-2010_Simulation 3 3" xfId="5593"/>
    <cellStyle name="40% - 강조색6 2 4 3" xfId="5594"/>
    <cellStyle name="Accent5" xfId="5595"/>
    <cellStyle name="_Slot cost_KEU Slot Cost Calc 02-02-2010_Simulation 4" xfId="5596"/>
    <cellStyle name="40% - 강조색6 2 5" xfId="5597"/>
    <cellStyle name="_Slot cost_KEU Slot Cost Calc 02-02-2010_Simulation 5" xfId="5598"/>
    <cellStyle name="40% - 강조색6 2 6" xfId="5599"/>
    <cellStyle name="Normal 5 3 3 2" xfId="5600"/>
    <cellStyle name="常规 4 16" xfId="5601"/>
    <cellStyle name="常规 2 4 5 2 2" xfId="5602"/>
    <cellStyle name="_Slot cost_Slot Cost Calculations - Nov09" xfId="5603"/>
    <cellStyle name="20% - Accent3 4 2 4" xfId="5604"/>
    <cellStyle name="常规 2 6 2 6 3" xfId="5605"/>
    <cellStyle name="40% - 强调文字颜色 2 2 3 3 2" xfId="5606"/>
    <cellStyle name="常规 3 5 3" xfId="5607"/>
    <cellStyle name="_Slot cost_Slot Cost Calculations - Nov09 2 2" xfId="5608"/>
    <cellStyle name="60% - アクセント 3 2 3" xfId="5609"/>
    <cellStyle name="常规 3 5 4" xfId="5610"/>
    <cellStyle name="_Slot cost_Slot Cost Calculations - Nov09 2 3" xfId="5611"/>
    <cellStyle name="常规 2 4 5 2 2 3" xfId="5612"/>
    <cellStyle name="_Slot cost_Slot Cost Calculations - Nov09 3" xfId="5613"/>
    <cellStyle name="常规 3 6 3" xfId="5614"/>
    <cellStyle name="_Slot cost_Slot Cost Calculations - Nov09 3 2" xfId="5615"/>
    <cellStyle name="常规 2 22 2 4" xfId="5616"/>
    <cellStyle name="常规 2 17 2 4" xfId="5617"/>
    <cellStyle name="60% - アクセント 3 3 3" xfId="5618"/>
    <cellStyle name="Normal 2 2 7" xfId="5619"/>
    <cellStyle name="常规 3 6 4" xfId="5620"/>
    <cellStyle name="_Slot cost_Slot Cost Calculations - Nov09 3 3" xfId="5621"/>
    <cellStyle name="Normal 2 2 8" xfId="5622"/>
    <cellStyle name="20% - Accent5 2 2 2 2" xfId="5623"/>
    <cellStyle name="40% - 强调文字颜色 2 2 3 5" xfId="5624"/>
    <cellStyle name="_Slot cost_Slot Cost Calculations - Nov09 4" xfId="5625"/>
    <cellStyle name="20% - Accent5 2 2 2 3" xfId="5626"/>
    <cellStyle name="강조색2 2 2 2 2" xfId="5627"/>
    <cellStyle name="_Slot cost_Slot Cost Calculations - Nov09 5" xfId="5628"/>
    <cellStyle name="강조색4 4 2" xfId="5629"/>
    <cellStyle name="_StartUp" xfId="5630"/>
    <cellStyle name="_StartUp 2" xfId="5631"/>
    <cellStyle name="Accent3 3" xfId="5632"/>
    <cellStyle name="常规 10 8 3" xfId="5633"/>
    <cellStyle name="_StartUp_1004 MAL II線" xfId="5634"/>
    <cellStyle name="_StartUp_1004 MAL II線 2" xfId="5635"/>
    <cellStyle name="hayatl 3" xfId="5636"/>
    <cellStyle name="常规 2 3 2 5 3" xfId="5637"/>
    <cellStyle name="20% - 강조색1" xfId="5638"/>
    <cellStyle name="_StartUp_2012_1st_Qtr_SKD_Review 2" xfId="5639"/>
    <cellStyle name="40% - Accent2 2 4 2" xfId="5640"/>
    <cellStyle name="60% - アクセント 2 5" xfId="5641"/>
    <cellStyle name="標題 5" xfId="5642"/>
    <cellStyle name="_StartUp_2012_1st_Qtr_SKD_Review_B50306CVI" xfId="5643"/>
    <cellStyle name="常规 21 2 2 3" xfId="5644"/>
    <cellStyle name="常规 10 4 2 2 2 2 2 2 2 2 4 2 2 3 3 3" xfId="5645"/>
    <cellStyle name="常规 16 2 2 3" xfId="5646"/>
    <cellStyle name="_StartUp_2012_1st_Qtr_SKD_Review_B50306CVI 3" xfId="5647"/>
    <cellStyle name="_StartUp_2012Q1_B50306CVI" xfId="5648"/>
    <cellStyle name="_StartUp_2012Q1_B50306CVI 3" xfId="5649"/>
    <cellStyle name="20% - Accent4 2 3 4" xfId="5650"/>
    <cellStyle name="60% - 강조색3 3 3" xfId="5651"/>
    <cellStyle name="常规 2 2 4 3 6 2" xfId="5652"/>
    <cellStyle name="_StartUp_2013 JP Golden Week 試算" xfId="5653"/>
    <cellStyle name="Total 2 2 2 3 2" xfId="5654"/>
    <cellStyle name="_StartUp_2013 JP Golden Week 試算 3" xfId="5655"/>
    <cellStyle name="常规 7 14 6 3" xfId="5656"/>
    <cellStyle name="常规 5 2 2 13" xfId="5657"/>
    <cellStyle name="40% - Accent3 2 2 4 2" xfId="5658"/>
    <cellStyle name="_StartUp_2013 JP Golden Week 試算rvs 3" xfId="5659"/>
    <cellStyle name="備註 7 2" xfId="5660"/>
    <cellStyle name="常规 5 2 2 5 2" xfId="5661"/>
    <cellStyle name="_StartUp_JSH-20130416" xfId="5662"/>
    <cellStyle name="Bad 2 2 2 3" xfId="5663"/>
    <cellStyle name="_StartUp_JSH-20130416 3" xfId="5664"/>
    <cellStyle name="常规 7 10 10" xfId="5665"/>
    <cellStyle name="常规 5 35" xfId="5666"/>
    <cellStyle name="常规 2 3 4 2 2" xfId="5667"/>
    <cellStyle name="_StartUp_JSH-20130416_B50306CVI" xfId="5668"/>
    <cellStyle name="常规 8 13 2 3" xfId="5669"/>
    <cellStyle name="常规 2 3 8" xfId="5670"/>
    <cellStyle name="差_TPS TISPROFORMA120917A (2) 3" xfId="5671"/>
    <cellStyle name="常规 2 3 4 2 2 2" xfId="5672"/>
    <cellStyle name="_StartUp_JSH-20130416_B50306CVI 2" xfId="5673"/>
    <cellStyle name="계산 4 3" xfId="5674"/>
    <cellStyle name="常规 2 3 4 2 2 3" xfId="5675"/>
    <cellStyle name="_StartUp_JSH-20130416_B50306CVI 3" xfId="5676"/>
    <cellStyle name="千位分隔[0] 2 2 2 5 2" xfId="5677"/>
    <cellStyle name="40% - Accent5 2 3 5" xfId="5678"/>
    <cellStyle name="_StartUp_JTP 與 Coscon CNP 互換 - 20130415_B50306CVI" xfId="5679"/>
    <cellStyle name="_StartUp_JTP 與 Coscon CNP 互換 - 20130415_B50306CVI 2" xfId="5680"/>
    <cellStyle name="_StartUp_JTP 與 Coscon CNP 互換 - 20130415_B50306CVI 3" xfId="5681"/>
    <cellStyle name="40% - Accent3 2 8" xfId="5682"/>
    <cellStyle name="_StartUp_LMD PA2 study (2)" xfId="5683"/>
    <cellStyle name="Total 3 2" xfId="5684"/>
    <cellStyle name="常规 5 2 2 7" xfId="5685"/>
    <cellStyle name="Total 3 2 3" xfId="5686"/>
    <cellStyle name="_StartUp_LMD PA2 study (2) 3" xfId="5687"/>
    <cellStyle name="เครื่องหมายจุลภาค_N1222H#" xfId="5688"/>
    <cellStyle name="_StartUp_LMD PA2 study 3" xfId="5689"/>
    <cellStyle name="_StartUp_NTE NOW_B50306CVI" xfId="5690"/>
    <cellStyle name="_StartUp_NTE NOW_B50306CVI 2" xfId="5691"/>
    <cellStyle name="20% - Accent6 3 3 3" xfId="5692"/>
    <cellStyle name="常规 20 8 3" xfId="5693"/>
    <cellStyle name="_StartUp_NTE NOW_Mindanao study 2" xfId="5694"/>
    <cellStyle name="_StartUp_NTE NOW_Mindanao study 3" xfId="5695"/>
    <cellStyle name="_TJS_Kelly_201303_Mindanao study 2" xfId="5696"/>
    <cellStyle name="_StartUp_PA2 1xWH50 無NGB加SKU-20130123" xfId="5697"/>
    <cellStyle name="Warning Text 3 3" xfId="5698"/>
    <cellStyle name="_StartUp_PA2 1xWH50 無NGB加SKU-20130123 3" xfId="5699"/>
    <cellStyle name="常规 6 13 2" xfId="5700"/>
    <cellStyle name="_StartUp_PA2 NOW" xfId="5701"/>
    <cellStyle name="常规 8 23 2" xfId="5702"/>
    <cellStyle name="常规 8 18 2" xfId="5703"/>
    <cellStyle name="40% - Accent1_012-(KMX) BTL Schedules for KHH_Cebu" xfId="5704"/>
    <cellStyle name="常规 7 14 8 3" xfId="5705"/>
    <cellStyle name="_StartUp_PA2 NOW_B50306CVI 2" xfId="5706"/>
    <cellStyle name="_StartUp_PA2 NOW_B50306CVI 3" xfId="5707"/>
    <cellStyle name="常规 2 3 7 2 2 3" xfId="5708"/>
    <cellStyle name="_StartUp_PA2 NOW_Mindanao study" xfId="5709"/>
    <cellStyle name="40% - Accent5 2 2 4" xfId="5710"/>
    <cellStyle name="輔色3" xfId="5711"/>
    <cellStyle name="常规 6 12 5 3" xfId="5712"/>
    <cellStyle name="Accent3 2 4 2" xfId="5713"/>
    <cellStyle name="표준 2 3" xfId="5714"/>
    <cellStyle name="常规 2 2 8 9" xfId="5715"/>
    <cellStyle name="_StartUp_PA2 NOW_Mindanao study 2" xfId="5716"/>
    <cellStyle name="千位分隔[0] 2 2 2 4 2" xfId="5717"/>
    <cellStyle name="40% - Accent5 2 2 5" xfId="5718"/>
    <cellStyle name="표준 2 4" xfId="5719"/>
    <cellStyle name="_StartUp_PA2 NOW_Mindanao study 3" xfId="5720"/>
    <cellStyle name="_StartUp_TPS TISPROFORMA120917A (2)" xfId="5721"/>
    <cellStyle name="_StartUp_TPS TISPROFORMA120917A (2) 2" xfId="5722"/>
    <cellStyle name="_StartUp_TPS TISPROFORMA120917A (2) 3" xfId="5723"/>
    <cellStyle name="_StartUp_麥寮二線研究HK 版" xfId="5724"/>
    <cellStyle name="常规 7 7 5" xfId="5725"/>
    <cellStyle name="_Teresa 201010" xfId="5726"/>
    <cellStyle name="常规 7 7 5 3" xfId="5727"/>
    <cellStyle name="_Teresa 201010 3" xfId="5728"/>
    <cellStyle name="常规 9 2 5 9 2" xfId="5729"/>
    <cellStyle name="40% - Accent6 3 2" xfId="5730"/>
    <cellStyle name="_Teresa 201010_2013 潑水節併班-NTE" xfId="5731"/>
    <cellStyle name="Accent1" xfId="5732"/>
    <cellStyle name="常规 10 6" xfId="5733"/>
    <cellStyle name="40% - Accent6 3 2 2" xfId="5734"/>
    <cellStyle name="_Teresa 201010_2013 潑水節併班-NTE 2" xfId="5735"/>
    <cellStyle name="Accent1 2" xfId="5736"/>
    <cellStyle name="常规 10 6 2" xfId="5737"/>
    <cellStyle name="40% - Accent6 3 2 3" xfId="5738"/>
    <cellStyle name="_Teresa 201010_2013 潑水節併班-NTE 3" xfId="5739"/>
    <cellStyle name="Accent1 3" xfId="5740"/>
    <cellStyle name="常规 10 6 3" xfId="5741"/>
    <cellStyle name="40% - Accent6 2 2 2" xfId="5742"/>
    <cellStyle name="常规 2 2 4 2 7 3" xfId="5743"/>
    <cellStyle name="_Teresa 201010_Annie_201302" xfId="5744"/>
    <cellStyle name="40% - Accent6 2 2 2 3" xfId="5745"/>
    <cellStyle name="_Teresa 201010_Annie_201302 3" xfId="5746"/>
    <cellStyle name="常规 7 8 3" xfId="5747"/>
    <cellStyle name="常规 7 12 5 3" xfId="5748"/>
    <cellStyle name="常规 5 4 10" xfId="5749"/>
    <cellStyle name="_Teresa 201103" xfId="5750"/>
    <cellStyle name="常规 7 8 3 3" xfId="5751"/>
    <cellStyle name="_Teresa 201103 3" xfId="5752"/>
    <cellStyle name="常规 7 8 5" xfId="5753"/>
    <cellStyle name="_Teresa 201110" xfId="5754"/>
    <cellStyle name="_Teresa 201105" xfId="5755"/>
    <cellStyle name="常规 6 19 6 2" xfId="5756"/>
    <cellStyle name="20% - Accent5 4 2 3" xfId="5757"/>
    <cellStyle name="40% - 着色 4 2 2" xfId="5758"/>
    <cellStyle name="20% - Accent5 4 2 3 2" xfId="5759"/>
    <cellStyle name="常规 7 8 5 2" xfId="5760"/>
    <cellStyle name="常规 2 2 3 7" xfId="5761"/>
    <cellStyle name="_Teresa 201110 2" xfId="5762"/>
    <cellStyle name="_Teresa 201105 2" xfId="5763"/>
    <cellStyle name="常规 7 8 5 3" xfId="5764"/>
    <cellStyle name="常规 2 2 3 8" xfId="5765"/>
    <cellStyle name="_Teresa 201110 3" xfId="5766"/>
    <cellStyle name="_Teresa 201105 3" xfId="5767"/>
    <cellStyle name="常规_Sheet1_35" xfId="5768"/>
    <cellStyle name="_Teresa 201105_2013 潑水節併班-NTE" xfId="5769"/>
    <cellStyle name="계산 5 3" xfId="5770"/>
    <cellStyle name="常规 7 3 8" xfId="5771"/>
    <cellStyle name="_Teresa 201105_2013 潑水節併班-NTE 2" xfId="5772"/>
    <cellStyle name="好_StartUp_航發會100810A 3" xfId="5773"/>
    <cellStyle name="_Teresa 201105_Annie_201302" xfId="5774"/>
    <cellStyle name="常规 7 8 8" xfId="5775"/>
    <cellStyle name="_Teresa 201108" xfId="5776"/>
    <cellStyle name="常规 7 8 8 2" xfId="5777"/>
    <cellStyle name="常规 2 2 6 7" xfId="5778"/>
    <cellStyle name="20% - 强调文字颜色 3 2 2 5" xfId="5779"/>
    <cellStyle name="_Teresa 201108 2" xfId="5780"/>
    <cellStyle name="常规 7 8 8 3" xfId="5781"/>
    <cellStyle name="常规 2 2 6 8" xfId="5782"/>
    <cellStyle name="_Teresa 201108 3" xfId="5783"/>
    <cellStyle name="常规 7 8 9 2" xfId="5784"/>
    <cellStyle name="常规 2 2 7 7" xfId="5785"/>
    <cellStyle name="20% - 强调文字颜色 3 2 3 5" xfId="5786"/>
    <cellStyle name="_Teresa 201109 2" xfId="5787"/>
    <cellStyle name="常规 7 8 9 3" xfId="5788"/>
    <cellStyle name="常规 2 2 7 8" xfId="5789"/>
    <cellStyle name="_Teresa 201109 3" xfId="5790"/>
    <cellStyle name="常规 6 19 6 3" xfId="5791"/>
    <cellStyle name="20% - Accent5 4 2 4" xfId="5792"/>
    <cellStyle name="常规 7 8 6" xfId="5793"/>
    <cellStyle name="_Teresa 201111" xfId="5794"/>
    <cellStyle name="Normal 11 2" xfId="5795"/>
    <cellStyle name="常规 7 8 6 2" xfId="5796"/>
    <cellStyle name="常规 2 2 4 7" xfId="5797"/>
    <cellStyle name="_Teresa 201111 2" xfId="5798"/>
    <cellStyle name="Normal 11 2 2" xfId="5799"/>
    <cellStyle name="常规 7 8 6 3" xfId="5800"/>
    <cellStyle name="常规 2 2 4 8" xfId="5801"/>
    <cellStyle name="_Teresa 201111 3" xfId="5802"/>
    <cellStyle name="Normal 11 2 3" xfId="5803"/>
    <cellStyle name="常规 7 8 7" xfId="5804"/>
    <cellStyle name="_Teresa 201112" xfId="5805"/>
    <cellStyle name="Normal 11 3" xfId="5806"/>
    <cellStyle name="常规 7 8 7 2" xfId="5807"/>
    <cellStyle name="常规 2 2 5 7" xfId="5808"/>
    <cellStyle name="_Teresa 201112 2" xfId="5809"/>
    <cellStyle name="常规 7 8 7 3" xfId="5810"/>
    <cellStyle name="常规 2 2 5 8" xfId="5811"/>
    <cellStyle name="_Teresa 201112 3" xfId="5812"/>
    <cellStyle name="20% - Accent3 2 2" xfId="5813"/>
    <cellStyle name="_TIS 2" xfId="5814"/>
    <cellStyle name="_TJS 2" xfId="5815"/>
    <cellStyle name="_TJS 3" xfId="5816"/>
    <cellStyle name="计算 2 2 3" xfId="5817"/>
    <cellStyle name="20% - 강조색6 3" xfId="5818"/>
    <cellStyle name="常规 2 3 17 2" xfId="5819"/>
    <cellStyle name="_TJS_Kelly_201303 3" xfId="5820"/>
    <cellStyle name="_TJS_Kelly_201303_B50306CVI" xfId="5821"/>
    <cellStyle name="Normal 2 6" xfId="5822"/>
    <cellStyle name="常规 3 10 5" xfId="5823"/>
    <cellStyle name="20% - Accent1 2 6 2" xfId="5824"/>
    <cellStyle name="강조색5 2" xfId="5825"/>
    <cellStyle name="常规 2 2 4 3 8" xfId="5826"/>
    <cellStyle name="_TJS_Kelly_201303_B50306CVI 2" xfId="5827"/>
    <cellStyle name="Normal 2 6 2" xfId="5828"/>
    <cellStyle name="一般 13 3" xfId="5829"/>
    <cellStyle name="常规 3 10 5 2" xfId="5830"/>
    <cellStyle name="강조색5 2 2" xfId="5831"/>
    <cellStyle name="_TJS_Kelly_201303_Mindanao study" xfId="5832"/>
    <cellStyle name="_TJS_Kelly_201303_Mindanao study 3" xfId="5833"/>
    <cellStyle name="常规 2 2 8 4 2" xfId="5834"/>
    <cellStyle name="40% - 輔色5 3 2" xfId="5835"/>
    <cellStyle name="Warning Text 3 4" xfId="5836"/>
    <cellStyle name="20% - Accent2 3 4 2" xfId="5837"/>
    <cellStyle name="_TMT OMIT" xfId="5838"/>
    <cellStyle name="40% - Accent1 6 2" xfId="5839"/>
    <cellStyle name="40% - 强调文字颜色 2 2 6" xfId="5840"/>
    <cellStyle name="Sombra1" xfId="5841"/>
    <cellStyle name="_TMT OMIT 2" xfId="5842"/>
    <cellStyle name="40% - 强调文字颜色 2 2 6 2" xfId="5843"/>
    <cellStyle name="Sombra1 2" xfId="5844"/>
    <cellStyle name="_TMT OMIT 3" xfId="5845"/>
    <cellStyle name="40% - 强调文字颜色 2 2 6 3" xfId="5846"/>
    <cellStyle name="Sombra1 3" xfId="5847"/>
    <cellStyle name="_TMT 報告" xfId="5848"/>
    <cellStyle name="_TMT 報告 2" xfId="5849"/>
    <cellStyle name="제목 3 2 4 3" xfId="5850"/>
    <cellStyle name="열어본 하이퍼링크" xfId="5851"/>
    <cellStyle name="常规 5 10 4 3" xfId="5852"/>
    <cellStyle name="常规 2 18 4 2" xfId="5853"/>
    <cellStyle name="20% - 輔色3 4" xfId="5854"/>
    <cellStyle name="40% - 强调文字颜色 2 4" xfId="5855"/>
    <cellStyle name="Normal 3 4 5" xfId="5856"/>
    <cellStyle name="_TPI 201107後 2" xfId="5857"/>
    <cellStyle name="좋음 2 3 2" xfId="5858"/>
    <cellStyle name="常规 2 18 4 3" xfId="5859"/>
    <cellStyle name="20% - 輔色3 5" xfId="5860"/>
    <cellStyle name="常规 21 2 4 3 2" xfId="5861"/>
    <cellStyle name="_TPI 201107後 3" xfId="5862"/>
    <cellStyle name="_TPI_2012 CNY Blank Sailing BC update   (2)" xfId="5863"/>
    <cellStyle name="常规 8 2 4" xfId="5864"/>
    <cellStyle name="_TPI_2012 CNY Blank Sailing BC update   (2) 2" xfId="5865"/>
    <cellStyle name="20% - Accent6 3 2" xfId="5866"/>
    <cellStyle name="常规 20 7" xfId="5867"/>
    <cellStyle name="常规 15 7" xfId="5868"/>
    <cellStyle name="适中 2 4" xfId="5869"/>
    <cellStyle name="常规 3 5 7 2" xfId="5870"/>
    <cellStyle name="_TPI_2012 CNY Blank Sailing BC update   (2)_CVT投入2500船型 study 20120704 (2)" xfId="5871"/>
    <cellStyle name="20% - Accent6 3 2 3" xfId="5872"/>
    <cellStyle name="差_JTX-CMA CGM" xfId="5873"/>
    <cellStyle name="常规 20 7 3" xfId="5874"/>
    <cellStyle name="常规 15 7 3" xfId="5875"/>
    <cellStyle name="适中 2 4 3" xfId="5876"/>
    <cellStyle name="_TPI_2012 CNY Blank Sailing BC update   (2)_CVT投入2500船型 study 20120704 (2) 3" xfId="5877"/>
    <cellStyle name="60% - 着色 4 2" xfId="5878"/>
    <cellStyle name="_TPI_2012 CNY Blank Sailing BC update   (2)_TPS+HPH 整併研究 - 20121012" xfId="5879"/>
    <cellStyle name="Total 4 4 2" xfId="5880"/>
    <cellStyle name="_TPI_2012 CNY Blank Sailing BC update   (2)_TPS+HPH 整併研究 - 20121012 2" xfId="5881"/>
    <cellStyle name="40% - 강조색5 2 2 3" xfId="5882"/>
    <cellStyle name="_TPI_2012 CNY Blank Sailing BC update   (2)_TPS+HPH 整併研究 - 20121012 3" xfId="5883"/>
    <cellStyle name="40% - 강조색5 2 2 4" xfId="5884"/>
    <cellStyle name="20% - 강조색6 2 2 3 2" xfId="5885"/>
    <cellStyle name="¿­¾îº» ÇÏÀÌÆÛ¸µÅ© 6" xfId="5886"/>
    <cellStyle name="_TPI_2012 日本新年併班 - JST" xfId="5887"/>
    <cellStyle name="_TPI_2012 日本新年併班 - JST 2" xfId="5888"/>
    <cellStyle name="_TPI_2012 日本新年併班 - JTS" xfId="5889"/>
    <cellStyle name="콤마_0e82LYX432mHp4bfOzJV4g9Sr" xfId="5890"/>
    <cellStyle name="_TPI_2012 日本新年併班 - JTS 2" xfId="5891"/>
    <cellStyle name="_TPI_Kelly_201303" xfId="5892"/>
    <cellStyle name="20% - Accent4 2 6" xfId="5893"/>
    <cellStyle name="Total 2 2 2 2 2" xfId="5894"/>
    <cellStyle name="_TPI_Kelly_201303 2" xfId="5895"/>
    <cellStyle name="20% - Accent4 2 2 4" xfId="5896"/>
    <cellStyle name="60% - 강조색3 2 3" xfId="5897"/>
    <cellStyle name="20% - Accent4 2 7" xfId="5898"/>
    <cellStyle name="常规 10 4 2" xfId="5899"/>
    <cellStyle name="_TPI_Kelly_201303 3" xfId="5900"/>
    <cellStyle name="20% - Accent4 2 2 5" xfId="5901"/>
    <cellStyle name="60% - 강조색3 2 4" xfId="5902"/>
    <cellStyle name="Good 4 2" xfId="5903"/>
    <cellStyle name="_TPI_Kelly_201303_B50306CVI" xfId="5904"/>
    <cellStyle name="常规 18 5 2 3" xfId="5905"/>
    <cellStyle name="40% - Accent1 6" xfId="5906"/>
    <cellStyle name="20% - Accent2 3 4" xfId="5907"/>
    <cellStyle name="_TPI_Kelly_201303_B50306CVI 2" xfId="5908"/>
    <cellStyle name="常规 18 5 2 4" xfId="5909"/>
    <cellStyle name="40% - Accent1 7" xfId="5910"/>
    <cellStyle name="20% - Accent2 3 5" xfId="5911"/>
    <cellStyle name="_TPI_Kelly_201303_B50306CVI 3" xfId="5912"/>
    <cellStyle name="_TPS" xfId="5913"/>
    <cellStyle name="_TPS 2" xfId="5914"/>
    <cellStyle name="_TPS Rotation (CKYH) 20090721" xfId="5915"/>
    <cellStyle name="20% - 强调文字颜色 3 2 3" xfId="5916"/>
    <cellStyle name="_TPS Rotation (CKYH) 20090721 2" xfId="5917"/>
    <cellStyle name="40% - 强调文字颜色 4 2 8" xfId="5918"/>
    <cellStyle name="20% - 强调文字颜色 3 2 4" xfId="5919"/>
    <cellStyle name="_TPS Rotation (CKYH) 20090721 3" xfId="5920"/>
    <cellStyle name="_TPS TISPROFORMA120917A (2)" xfId="5921"/>
    <cellStyle name="_TPS TISPROFORMA120917A (2) 2" xfId="5922"/>
    <cellStyle name="_TPS TISPROFORMA120917A (2) 3" xfId="5923"/>
    <cellStyle name="常规 8 4 2" xfId="5924"/>
    <cellStyle name="_TPS_AWE_CKYH_2009system_cost　Market Hire 3" xfId="5925"/>
    <cellStyle name="_TPSシステムコスト　2009July23" xfId="5926"/>
    <cellStyle name="_TPSシステムコスト　2009July23 2" xfId="5927"/>
    <cellStyle name="_TPSシステムコスト　2009July23 3" xfId="5928"/>
    <cellStyle name="_Vizag study-1" xfId="5929"/>
    <cellStyle name="常规 7 15 4 2" xfId="5930"/>
    <cellStyle name="20% - 强调文字颜色 5 2 2 3 2" xfId="5931"/>
    <cellStyle name="标题 1 3" xfId="5932"/>
    <cellStyle name="_Vizag study-1 2" xfId="5933"/>
    <cellStyle name="출력 5 3" xfId="5934"/>
    <cellStyle name="一般 7 6" xfId="5935"/>
    <cellStyle name="标题 1 3 2" xfId="5936"/>
    <cellStyle name="_Vizag study-1 3" xfId="5937"/>
    <cellStyle name="标题 1 3 3" xfId="5938"/>
    <cellStyle name="_WCSA study_for BC" xfId="5939"/>
    <cellStyle name="_WCSA study_for BC 2" xfId="5940"/>
    <cellStyle name="_WCSA study_for BC 3" xfId="5941"/>
    <cellStyle name="常规 2 3 2 2 8" xfId="5942"/>
    <cellStyle name="_White Sea voayge 021 cancellation 試算" xfId="5943"/>
    <cellStyle name="常规 2 3 2 2 8 3" xfId="5944"/>
    <cellStyle name="_White Sea voayge 021 cancellation 試算 3" xfId="5945"/>
    <cellStyle name="Normal 6 5" xfId="5946"/>
    <cellStyle name="常规 6 3 2 5 2" xfId="5947"/>
    <cellStyle name="_Winter Plan_Service Comparison" xfId="5948"/>
    <cellStyle name="60% - Accent6_012-(KMX) BTL Schedules for KHH_Cebu" xfId="5949"/>
    <cellStyle name="_Winter Plan_Service Comparison 2" xfId="5950"/>
    <cellStyle name="_Winter Plan_Service Comparison 2 2" xfId="5951"/>
    <cellStyle name="40% - 强调文字颜色 4 2 3 3 3" xfId="5952"/>
    <cellStyle name="_Winter Plan_Service Comparison 2 3" xfId="5953"/>
    <cellStyle name="_Winter Plan_Service Comparison 3" xfId="5954"/>
    <cellStyle name="_Winter Plan_Service Comparison 3 2" xfId="5955"/>
    <cellStyle name="_Winter Plan_Service Comparison 4" xfId="5956"/>
    <cellStyle name="_Winter Plan_Service Comparison 4 2" xfId="5957"/>
    <cellStyle name="常规 5 4 4 2" xfId="5958"/>
    <cellStyle name="_Winter Plan_Service Comparison 5" xfId="5959"/>
    <cellStyle name="常规 5 4 4 3" xfId="5960"/>
    <cellStyle name="_Winter Plan_Service Comparison 6" xfId="5961"/>
    <cellStyle name="_WSA" xfId="5962"/>
    <cellStyle name="20% - 강조색4 5 2" xfId="5963"/>
    <cellStyle name="_WSA 12月份報告 (3)" xfId="5964"/>
    <cellStyle name="_WSA 12月份報告 (3) 3" xfId="5965"/>
    <cellStyle name="_WSA 2" xfId="5966"/>
    <cellStyle name="제목 1 3 2" xfId="5967"/>
    <cellStyle name="_WSA Cost" xfId="5968"/>
    <cellStyle name="표준 2 4 3" xfId="5969"/>
    <cellStyle name="연결된 셀 2 2 5" xfId="5970"/>
    <cellStyle name="_WSA Cost 2" xfId="5971"/>
    <cellStyle name="_WSA Cost 3" xfId="5972"/>
    <cellStyle name="40% - Accent6 3 2 4" xfId="5973"/>
    <cellStyle name="20% - 강조색1 2 4 2" xfId="5974"/>
    <cellStyle name="Accent1 4" xfId="5975"/>
    <cellStyle name="常规 10 6 4" xfId="5976"/>
    <cellStyle name="_WSA 買艙 (2) 2" xfId="5977"/>
    <cellStyle name="Date 5" xfId="5978"/>
    <cellStyle name="20% - 강조색1 2 4 3" xfId="5979"/>
    <cellStyle name="60% - Accent4 2 2 2 2 2" xfId="5980"/>
    <cellStyle name="Accent1 5" xfId="5981"/>
    <cellStyle name="常规 10 6 5" xfId="5982"/>
    <cellStyle name="_WSA 買艙 (2) 3" xfId="5983"/>
    <cellStyle name="Date 6" xfId="5984"/>
    <cellStyle name="20% - 强调文字颜色 5 3" xfId="5985"/>
    <cellStyle name="20% - Accent5 2" xfId="5986"/>
    <cellStyle name="_YG2" xfId="5987"/>
    <cellStyle name="20% - Accent5 2 3" xfId="5988"/>
    <cellStyle name="_YG2 3" xfId="5989"/>
    <cellStyle name="_YGN 2" xfId="5990"/>
    <cellStyle name="常规 2 6 4 11" xfId="5991"/>
    <cellStyle name="_YGN 2012營運分析" xfId="5992"/>
    <cellStyle name="Fixed 3 3" xfId="5993"/>
    <cellStyle name="常规 7 2 2 2" xfId="5994"/>
    <cellStyle name="_YGN 2012營運分析 3" xfId="5995"/>
    <cellStyle name="40% - 輔色5" xfId="5996"/>
    <cellStyle name="20% - 강조색5 2 2 3 2" xfId="5997"/>
    <cellStyle name="_YGN 3" xfId="5998"/>
    <cellStyle name="常规 9 2 4 9 2" xfId="5999"/>
    <cellStyle name="40% - Accent5 3 2" xfId="6000"/>
    <cellStyle name="汇总 2 3 3" xfId="6001"/>
    <cellStyle name="_YML-AES-AME-Jan09" xfId="6002"/>
    <cellStyle name="40% - Accent5 3 2 2" xfId="6003"/>
    <cellStyle name="_YML-AES-AME-Jan09 2" xfId="6004"/>
    <cellStyle name="40% - Accent5 3 2 2 2" xfId="6005"/>
    <cellStyle name="_YML-AES-AME-Jan09 2 2" xfId="6006"/>
    <cellStyle name="_YML-AES-AME-Jan09 2 3" xfId="6007"/>
    <cellStyle name="Accent5 4 2 2" xfId="6008"/>
    <cellStyle name="40% - Accent5 3 2 3" xfId="6009"/>
    <cellStyle name="常规 6 13 5 2" xfId="6010"/>
    <cellStyle name="_YML-AES-AME-Jan09 3" xfId="6011"/>
    <cellStyle name="_YML-AES-AME-Jan09 5" xfId="6012"/>
    <cellStyle name="汇总 3" xfId="6013"/>
    <cellStyle name="20% - 강조색2 5" xfId="6014"/>
    <cellStyle name="Accent5 6" xfId="6015"/>
    <cellStyle name="_YML-AES-AME-Jan09_ABX - C7 Slot Cost 3" xfId="6016"/>
    <cellStyle name="汇总 3 2" xfId="6017"/>
    <cellStyle name="20% - 강조색2 5 2" xfId="6018"/>
    <cellStyle name="60% - Accent6 7" xfId="6019"/>
    <cellStyle name="_YML-AES-AME-Jan09_ABX - C7 Slot Cost 3 2" xfId="6020"/>
    <cellStyle name="强调文字颜色 3 2 3" xfId="6021"/>
    <cellStyle name="_YML-AES-AME-Jan09_KEU Slot Cost Calc 02-02-2010_Simulation" xfId="6022"/>
    <cellStyle name="Check Cell 7" xfId="6023"/>
    <cellStyle name="常规 18 13" xfId="6024"/>
    <cellStyle name="强调文字颜色 3 2 3 3" xfId="6025"/>
    <cellStyle name="_YML-AES-AME-Jan09_KEU Slot Cost Calc 02-02-2010_Simulation 3" xfId="6026"/>
    <cellStyle name="Heading 1 4 2 3 2" xfId="6027"/>
    <cellStyle name="常规 3 17 10" xfId="6028"/>
    <cellStyle name="常规 18 13 3" xfId="6029"/>
    <cellStyle name="_YML-AES-AME-Jan09_KEU Slot Cost Calc 02-02-2010_Simulation 3 2" xfId="6030"/>
    <cellStyle name="Normal 2 12" xfId="6031"/>
    <cellStyle name="_YML-AES-AME-Jan09_KEU Slot Cost Calc 02-02-2010_Simulation 3 3" xfId="6032"/>
    <cellStyle name="Normal 2 13" xfId="6033"/>
    <cellStyle name="_YML-AES-AME-Jan09_KEU Slot Cost Calc 02-02-2010_Simulation 4" xfId="6034"/>
    <cellStyle name="_YML-AES-AME-Jan09_KEU Slot Cost Calc 02-02-2010_Simulation 5" xfId="6035"/>
    <cellStyle name="60% - Accent5 2 3 2" xfId="6036"/>
    <cellStyle name="_YML-AES-AME-Jan09_Slot Cost Calculations - Nov09" xfId="6037"/>
    <cellStyle name="Accent2 2 2 2 3 2" xfId="6038"/>
    <cellStyle name="_YML-AES-AME-Jan09_Slot Cost Calculations - Nov09 2" xfId="6039"/>
    <cellStyle name="常规 6 3 7 3" xfId="6040"/>
    <cellStyle name="_YML-AES-AME-Jan09_Slot Cost Calculations - Nov09 2 2" xfId="6041"/>
    <cellStyle name="_YML-AES-AME-Jan09_Slot Cost Calculations - Nov09 2 3" xfId="6042"/>
    <cellStyle name="常规 7 6 3 2" xfId="6043"/>
    <cellStyle name="_YML-AES-AME-Jan09_Slot Cost Calculations - Nov09 3" xfId="6044"/>
    <cellStyle name="Output 3 2" xfId="6045"/>
    <cellStyle name="常规 6 3 8 3" xfId="6046"/>
    <cellStyle name="_YML-AES-AME-Jan09_Slot Cost Calculations - Nov09 3 2" xfId="6047"/>
    <cellStyle name="常规 2 3 8 2 2 3" xfId="6048"/>
    <cellStyle name="Output 3 2 2" xfId="6049"/>
    <cellStyle name="_YML-AES-AME-Jan09_Slot Cost Calculations - Nov09 3 3" xfId="6050"/>
    <cellStyle name="常规 7 6 3 3" xfId="6051"/>
    <cellStyle name="常规 5 10 10" xfId="6052"/>
    <cellStyle name="_YML-AES-AME-Jan09_Slot Cost Calculations - Nov09 4" xfId="6053"/>
    <cellStyle name="Output 3 3" xfId="6054"/>
    <cellStyle name="常规 5 10 11" xfId="6055"/>
    <cellStyle name="_YML-AES-AME-Jan09_Slot Cost Calculations - Nov09 5" xfId="6056"/>
    <cellStyle name="Output 3 4" xfId="6057"/>
    <cellStyle name="常规 3 38 3" xfId="6058"/>
    <cellStyle name="20% - 强调文字颜色 2 2 8" xfId="6059"/>
    <cellStyle name="_YML-AES-MCS-Mar09" xfId="6060"/>
    <cellStyle name="_YML-AES-MCS-Mar09 3" xfId="6061"/>
    <cellStyle name="_YML-AES-MCS-Mar09 3 2" xfId="6062"/>
    <cellStyle name="60% - アクセント 3" xfId="6063"/>
    <cellStyle name="_YML-AES-MCS-Mar09 3 3" xfId="6064"/>
    <cellStyle name="60% - アクセント 4" xfId="6065"/>
    <cellStyle name="_YML-AES-MCS-Mar09 4" xfId="6066"/>
    <cellStyle name="常规 18 2 4 2" xfId="6067"/>
    <cellStyle name="常规 2 2 2 10 3" xfId="6068"/>
    <cellStyle name="40% - Accent4 2 6 2" xfId="6069"/>
    <cellStyle name="60% - Accent6 4 2" xfId="6070"/>
    <cellStyle name="_YML-AES-MCS-Mar09 5" xfId="6071"/>
    <cellStyle name="Explanatory Text 2" xfId="6072"/>
    <cellStyle name="常规 18 2 4 3" xfId="6073"/>
    <cellStyle name="_YML-AES-MCS-Mar09_KEU Slot Cost Calc 02-02-2010_Simulation 2 3" xfId="6074"/>
    <cellStyle name="_YML-AES-MCS-Mar09_KEU Slot Cost Calc 02-02-2010_Simulation 3 2" xfId="6075"/>
    <cellStyle name="_YML-AES-MCS-Mar09_KEU Slot Cost Calc 02-02-2010_Simulation 4" xfId="6076"/>
    <cellStyle name="60% - Accent4 2 2 4 2" xfId="6077"/>
    <cellStyle name="60% - 강조색6 2 2 2 2" xfId="6078"/>
    <cellStyle name="_YML-AES-MCS-Mar09_KEU Slot Cost Calc 02-02-2010_Simulation 5" xfId="6079"/>
    <cellStyle name="60% - 강조색6 2 2 2 3" xfId="6080"/>
    <cellStyle name="見出し 1 3" xfId="6081"/>
    <cellStyle name="40% - Accent2 2 8" xfId="6082"/>
    <cellStyle name="_YML-AES-MCS-Mar09_Slot Cost Calculations - Nov09 2" xfId="6083"/>
    <cellStyle name="見出し 1 4" xfId="6084"/>
    <cellStyle name="_YML-AES-MCS-Mar09_Slot Cost Calculations - Nov09 3" xfId="6085"/>
    <cellStyle name="常规 6 15 11" xfId="6086"/>
    <cellStyle name="常规 2 2 5 2 3" xfId="6087"/>
    <cellStyle name="40% - Accent4 2 2 2 2 2" xfId="6088"/>
    <cellStyle name="見出し 1 5" xfId="6089"/>
    <cellStyle name="_YML-AES-MCS-Mar09_Slot Cost Calculations - Nov09 4" xfId="6090"/>
    <cellStyle name="見出し 1 6" xfId="6091"/>
    <cellStyle name="_YML-AES-MCS-Mar09_Slot Cost Calculations - Nov09 5" xfId="6092"/>
    <cellStyle name="_Zhiyu 201106 2" xfId="6093"/>
    <cellStyle name="나쁨 2 2 2 2" xfId="6094"/>
    <cellStyle name="Currency_94?? (2) (" xfId="6095"/>
    <cellStyle name="_Zhiyu 201106 3" xfId="6096"/>
    <cellStyle name="_Zhiyu 201110 2" xfId="6097"/>
    <cellStyle name="20% - Accent6 4 5" xfId="6098"/>
    <cellStyle name="_Zhiyu_201209" xfId="6099"/>
    <cellStyle name="20% - 강조색2 2 5" xfId="6100"/>
    <cellStyle name="60% - Accent3 4 2 4" xfId="6101"/>
    <cellStyle name="_Zhiyu_201209 2" xfId="6102"/>
    <cellStyle name="20% - 강조색2 2 6" xfId="6103"/>
    <cellStyle name="_Zhiyu_201209 3" xfId="6104"/>
    <cellStyle name="제목 2 2 3" xfId="6105"/>
    <cellStyle name="Заголовок 1" xfId="6106"/>
    <cellStyle name="常规 5 2 2 4 2" xfId="6107"/>
    <cellStyle name="_Zhiyu_201302" xfId="6108"/>
    <cellStyle name="常规 22 3" xfId="6109"/>
    <cellStyle name="常规 17 3" xfId="6110"/>
    <cellStyle name="20% - 강조색6 5" xfId="6111"/>
    <cellStyle name="20% - Accent1 2 3 2 3" xfId="6112"/>
    <cellStyle name="강조색2 2 3" xfId="6113"/>
    <cellStyle name="常规 5 6 2 4" xfId="6114"/>
    <cellStyle name="_Zhiyu_201302 2" xfId="6115"/>
    <cellStyle name="常规 22 3 2" xfId="6116"/>
    <cellStyle name="常规 17 3 2" xfId="6117"/>
    <cellStyle name="20% - 강조색6 6" xfId="6118"/>
    <cellStyle name="강조색2 2 4" xfId="6119"/>
    <cellStyle name="_Zhiyu_201302 3" xfId="6120"/>
    <cellStyle name="常规 22 3 3" xfId="6121"/>
    <cellStyle name="常规 17 3 3" xfId="6122"/>
    <cellStyle name="_表格_FIXCOST 2" xfId="6123"/>
    <cellStyle name="40% - Accent1" xfId="6124"/>
    <cellStyle name="_表格_FIXCOST 3" xfId="6125"/>
    <cellStyle name="_採算database2009_20090522_1920" xfId="6126"/>
    <cellStyle name="常规 2 2 9 4" xfId="6127"/>
    <cellStyle name="20% - 强调文字颜色 3 2 5 2" xfId="6128"/>
    <cellStyle name="40% - 輔色6 3" xfId="6129"/>
    <cellStyle name="20% - 강조색4 7" xfId="6130"/>
    <cellStyle name="_採算database2009_20090522_1920 2" xfId="6131"/>
    <cellStyle name="40% - 輔色6 3 2" xfId="6132"/>
    <cellStyle name="强调文字颜色 3 2 4 2" xfId="6133"/>
    <cellStyle name="_採算database2009_20090522_1920 3" xfId="6134"/>
    <cellStyle name="40% - 輔色6 3 3" xfId="6135"/>
    <cellStyle name="60% - Accent2 7" xfId="6136"/>
    <cellStyle name="_航發會100810A" xfId="6137"/>
    <cellStyle name="Accent5 2 2" xfId="6138"/>
    <cellStyle name="_航發會100810A 2" xfId="6139"/>
    <cellStyle name="Accent5 2 2 2" xfId="6140"/>
    <cellStyle name="40% - Accent2 2 2" xfId="6141"/>
    <cellStyle name="_航發會100810A 3" xfId="6142"/>
    <cellStyle name="Accent5 2 2 3" xfId="6143"/>
    <cellStyle name="强调文字颜色 2 2 3 2" xfId="6144"/>
    <cellStyle name="20% - 强调文字颜色 2 3" xfId="6145"/>
    <cellStyle name="20% - Accent2 2" xfId="6146"/>
    <cellStyle name="_華北KHI Cost" xfId="6147"/>
    <cellStyle name="20% - Акцент1 3" xfId="6148"/>
    <cellStyle name="常规 35" xfId="6149"/>
    <cellStyle name="fEñY_Region Orders (2)" xfId="6150"/>
    <cellStyle name="アクセント 3 6" xfId="6151"/>
    <cellStyle name="リンク セル 4 2" xfId="6152"/>
    <cellStyle name="20% - Accent2 2 2" xfId="6153"/>
    <cellStyle name="_華北KHI Cost 2" xfId="6154"/>
    <cellStyle name="20% - Accent2 2 3" xfId="6155"/>
    <cellStyle name="_華北KHI Cost 3" xfId="6156"/>
    <cellStyle name="_南美 2012 敏感度 OIL 653.63" xfId="6157"/>
    <cellStyle name="Note" xfId="6158"/>
    <cellStyle name="강조색1 2 5" xfId="6159"/>
    <cellStyle name="_南美 2012 敏感度 OIL 653.63 2" xfId="6160"/>
    <cellStyle name="Note 2" xfId="6161"/>
    <cellStyle name="_南美 2012 敏感度 OIL 653.63 3" xfId="6162"/>
    <cellStyle name="Note 3" xfId="6163"/>
    <cellStyle name="常规 20 5" xfId="6164"/>
    <cellStyle name="_新航線 版子" xfId="6165"/>
    <cellStyle name="常规 15 5" xfId="6166"/>
    <cellStyle name="常规 20 5 2" xfId="6167"/>
    <cellStyle name="_新航線 版子 2" xfId="6168"/>
    <cellStyle name="常规 15 5 2" xfId="6169"/>
    <cellStyle name="_印度線(套用自有船成本) 2" xfId="6170"/>
    <cellStyle name="_印度線(套用自有船成本) 3" xfId="6171"/>
    <cellStyle name="常规 6 5 8 2" xfId="6172"/>
    <cellStyle name="_資料整理Example" xfId="6173"/>
    <cellStyle name="_資料整理Example 2" xfId="6174"/>
    <cellStyle name="注释 2 5 2" xfId="6175"/>
    <cellStyle name="千位分隔[0] 2 2 2 2 5" xfId="6176"/>
    <cellStyle name="常规 2 37 4 3" xfId="6177"/>
    <cellStyle name="¿­¾îº» ÇÏÀÌÆÛ¸µÅ©" xfId="6178"/>
    <cellStyle name="40% - Accent6 2 6 3" xfId="6179"/>
    <cellStyle name="¿­¾îº» ÇÏÀÌÆÛ¸µÅ© 2" xfId="6180"/>
    <cellStyle name="¿­¾îº» ÇÏÀÌÆÛ¸µÅ© 2 2" xfId="6181"/>
    <cellStyle name="常规 7 12 8 2" xfId="6182"/>
    <cellStyle name="20% - Accent3 2 2 2 3 2" xfId="6183"/>
    <cellStyle name="¿­¾îº» ÇÏÀÌÆÛ¸µÅ© 2 3" xfId="6184"/>
    <cellStyle name="60% - Accent2 4 2 2" xfId="6185"/>
    <cellStyle name="40% - Accent2 7" xfId="6186"/>
    <cellStyle name="20% - Accent2 4 5" xfId="6187"/>
    <cellStyle name="常规 9 2 8 4 2" xfId="6188"/>
    <cellStyle name="60% - 강조색1 4 2" xfId="6189"/>
    <cellStyle name="20% - Акцент1" xfId="6190"/>
    <cellStyle name="ÊÝ [0.00]_Region Orders (2)" xfId="6191"/>
    <cellStyle name="Title 4 3" xfId="6192"/>
    <cellStyle name="ÊÝ_Region Orders (2)" xfId="6193"/>
    <cellStyle name="fEñY [0.00]_Region Orders (2)" xfId="6194"/>
    <cellStyle name="40% - Акцент2 3" xfId="6195"/>
    <cellStyle name="W_Pacific Region P&amp;L" xfId="6196"/>
    <cellStyle name="强调文字颜色 2 2 2" xfId="6197"/>
    <cellStyle name="20% - Accent1" xfId="6198"/>
    <cellStyle name="경고문 3 3" xfId="6199"/>
    <cellStyle name="20% - Accent1 2 2 2 2 2" xfId="6200"/>
    <cellStyle name="강조색1 2 2 2" xfId="6201"/>
    <cellStyle name="20% - Accent1 2 2 2 3 2" xfId="6202"/>
    <cellStyle name="강조색1 2 3 2" xfId="6203"/>
    <cellStyle name="20% - Accent1 2 2 4 2" xfId="6204"/>
    <cellStyle name="강조색1 4 2" xfId="6205"/>
    <cellStyle name="20% - 강조색6 4" xfId="6206"/>
    <cellStyle name="20% - Accent1 2 3 2 2" xfId="6207"/>
    <cellStyle name="강조색2 2 2" xfId="6208"/>
    <cellStyle name="20% - 강조색6 2 3" xfId="6209"/>
    <cellStyle name="常规 5 9 9 2" xfId="6210"/>
    <cellStyle name="20% - Accent1 2 3 5" xfId="6211"/>
    <cellStyle name="강조색2 5" xfId="6212"/>
    <cellStyle name="40% - Accent4 4 3 2" xfId="6213"/>
    <cellStyle name="20% - Accent1 2 4" xfId="6214"/>
    <cellStyle name="강조색3" xfId="6215"/>
    <cellStyle name="20% - Акцент6" xfId="6216"/>
    <cellStyle name="20% - Accent1 3 2 2" xfId="6217"/>
    <cellStyle name="常规 9 2 5 9" xfId="6218"/>
    <cellStyle name="40% - Accent6 3" xfId="6219"/>
    <cellStyle name="20% - Accent1 3 2 3 2" xfId="6220"/>
    <cellStyle name="Normal - Style3 3" xfId="6221"/>
    <cellStyle name="20% - Accent1 3 5" xfId="6222"/>
    <cellStyle name="20% - Accent1 4 2 3 2" xfId="6223"/>
    <cellStyle name="日期描述 2" xfId="6224"/>
    <cellStyle name="20% - Accent1 4 2 4" xfId="6225"/>
    <cellStyle name="40% - Accent6 2 3 5" xfId="6226"/>
    <cellStyle name="20% - Accent1 4 3 2" xfId="6227"/>
    <cellStyle name="60% - 强调文字颜色 4 3" xfId="6228"/>
    <cellStyle name="輔色5 2 3" xfId="6229"/>
    <cellStyle name="20% - Accent1 5" xfId="6230"/>
    <cellStyle name="60% - Accent4 2 2 2" xfId="6231"/>
    <cellStyle name="20% - Accent1 5 2" xfId="6232"/>
    <cellStyle name="60% - Accent4 2 2 2 2" xfId="6233"/>
    <cellStyle name="20% - Accent1 6" xfId="6234"/>
    <cellStyle name="60% - Accent4 2 2 3" xfId="6235"/>
    <cellStyle name="20% - Accent1 6 2" xfId="6236"/>
    <cellStyle name="60% - Accent4 2 2 3 2" xfId="6237"/>
    <cellStyle name="20% - Accent1 6 3" xfId="6238"/>
    <cellStyle name="60% - Accent1 2 2 2 3 2" xfId="6239"/>
    <cellStyle name="20% - Accent1 7" xfId="6240"/>
    <cellStyle name="60% - Accent4 2 2 4" xfId="6241"/>
    <cellStyle name="60% - 강조색6 2 2 2" xfId="6242"/>
    <cellStyle name="20% - 强调文字颜色 2 2 2 2 2" xfId="6243"/>
    <cellStyle name="20% - Accent1 8" xfId="6244"/>
    <cellStyle name="60% - Accent4 2 2 5" xfId="6245"/>
    <cellStyle name="60% - 강조색6 2 2 3" xfId="6246"/>
    <cellStyle name="20% - Accent2 2 2 2" xfId="6247"/>
    <cellStyle name="20% - Accent2 2 2 2 2" xfId="6248"/>
    <cellStyle name="常规 3 15 4 3" xfId="6249"/>
    <cellStyle name="60% - Accent5 2 2 5" xfId="6250"/>
    <cellStyle name="40% - Accent1 3 3 3" xfId="6251"/>
    <cellStyle name="20% - Accent2 2 2 2 2 2" xfId="6252"/>
    <cellStyle name="常规 5 14 5 2" xfId="6253"/>
    <cellStyle name="20% - Accent2 2 2 2 3" xfId="6254"/>
    <cellStyle name="常规 5 14 5 3" xfId="6255"/>
    <cellStyle name="常规 2 32 5 2" xfId="6256"/>
    <cellStyle name="常规 2 27 5 2" xfId="6257"/>
    <cellStyle name="常规 18 4 10" xfId="6258"/>
    <cellStyle name="20% - Accent2 2 2 2 4" xfId="6259"/>
    <cellStyle name="20% - Accent2 2 2 4" xfId="6260"/>
    <cellStyle name="Linked Cell 4 2 3" xfId="6261"/>
    <cellStyle name="20% - Accent2 2 2 4 2" xfId="6262"/>
    <cellStyle name="常规 3 15 6 3" xfId="6263"/>
    <cellStyle name="Linked Cell 4 2 3 2" xfId="6264"/>
    <cellStyle name="常规 6 9 8 2" xfId="6265"/>
    <cellStyle name="20% - Accent2 2 2 5" xfId="6266"/>
    <cellStyle name="Linked Cell 4 2 4" xfId="6267"/>
    <cellStyle name="20% - Accent2 2 3 2" xfId="6268"/>
    <cellStyle name="20% - Accent2 2 3 4" xfId="6269"/>
    <cellStyle name="Linked Cell 2" xfId="6270"/>
    <cellStyle name="常规 6 9 9 2" xfId="6271"/>
    <cellStyle name="20% - Accent2 2 3 5" xfId="6272"/>
    <cellStyle name="Linked Cell 3" xfId="6273"/>
    <cellStyle name="20% - Accent2 2 4" xfId="6274"/>
    <cellStyle name="20% - Accent2 2 4 2" xfId="6275"/>
    <cellStyle name="40% - 强调文字颜色 1 2 6" xfId="6276"/>
    <cellStyle name="20% - Accent2 2 4 3" xfId="6277"/>
    <cellStyle name="40% - 强调文字颜色 1 2 7" xfId="6278"/>
    <cellStyle name="Linked Cell 4 4 2" xfId="6279"/>
    <cellStyle name="輸出 7 2" xfId="6280"/>
    <cellStyle name="20% - Accent6 2 2 2 3 2" xfId="6281"/>
    <cellStyle name="20% - Accent2 2 5" xfId="6282"/>
    <cellStyle name="20% - Accent2 2 5 2" xfId="6283"/>
    <cellStyle name="20% - Accent2 2 6 3" xfId="6284"/>
    <cellStyle name="Accent2_2012_1st_Qtr_SKD_Review" xfId="6285"/>
    <cellStyle name="常规 3 39 2" xfId="6286"/>
    <cellStyle name="20% - Accent2 2 7" xfId="6287"/>
    <cellStyle name="常规 3 39 3" xfId="6288"/>
    <cellStyle name="20% - Accent2 2 8" xfId="6289"/>
    <cellStyle name="强调文字颜色 2 2 3 3" xfId="6290"/>
    <cellStyle name="20% - 强调文字颜色 2 4" xfId="6291"/>
    <cellStyle name="20% - Accent2 3" xfId="6292"/>
    <cellStyle name="40% - Accent1 4 3" xfId="6293"/>
    <cellStyle name="输出 3" xfId="6294"/>
    <cellStyle name="20% - Accent2 3 2 3" xfId="6295"/>
    <cellStyle name="输出 3 2" xfId="6296"/>
    <cellStyle name="20% - Accent2 3 2 3 2" xfId="6297"/>
    <cellStyle name="40% - Accent1 4 3 2" xfId="6298"/>
    <cellStyle name="Heading 3 7" xfId="6299"/>
    <cellStyle name="Normal 3 11" xfId="6300"/>
    <cellStyle name="40% - Accent1 4 4" xfId="6301"/>
    <cellStyle name="输出 4" xfId="6302"/>
    <cellStyle name="20% - Accent2 3 2 4" xfId="6303"/>
    <cellStyle name="常规 18 5 2 2" xfId="6304"/>
    <cellStyle name="40% - Accent1 5" xfId="6305"/>
    <cellStyle name="20% - Accent2 3 3" xfId="6306"/>
    <cellStyle name="常规 18 5 2 2 3" xfId="6307"/>
    <cellStyle name="40% - Accent1 5 3" xfId="6308"/>
    <cellStyle name="20% - Accent2 3 3 3" xfId="6309"/>
    <cellStyle name="輔色5 3 2" xfId="6310"/>
    <cellStyle name="20% - Accent2 4" xfId="6311"/>
    <cellStyle name="40% - Accent2 4" xfId="6312"/>
    <cellStyle name="千位分隔[0] 2 4 2 4" xfId="6313"/>
    <cellStyle name="20% - Accent2 4 2" xfId="6314"/>
    <cellStyle name="20% - Акцент3 3" xfId="6315"/>
    <cellStyle name="Normal 2_(RVS)中東線運價獲利分析-2013預估" xfId="6316"/>
    <cellStyle name="常规 7 6 10" xfId="6317"/>
    <cellStyle name="アクセント 5 6" xfId="6318"/>
    <cellStyle name="40% - Accent2 4 2" xfId="6319"/>
    <cellStyle name="千位分隔[0] 2 4 2 4 2" xfId="6320"/>
    <cellStyle name="20% - Accent2 4 2 2" xfId="6321"/>
    <cellStyle name="40% - Accent2 4 2 2" xfId="6322"/>
    <cellStyle name="20% - Accent2 4 2 2 2" xfId="6323"/>
    <cellStyle name="40% - Accent2 4 3" xfId="6324"/>
    <cellStyle name="20% - Accent2 4 2 3" xfId="6325"/>
    <cellStyle name="40% - Accent2 4 3 2" xfId="6326"/>
    <cellStyle name="20% - Accent2 4 2 3 2" xfId="6327"/>
    <cellStyle name="40% - Accent2 4 4" xfId="6328"/>
    <cellStyle name="20% - Accent2 4 2 4" xfId="6329"/>
    <cellStyle name="常规 18 5 3 2" xfId="6330"/>
    <cellStyle name="40% - Accent2 5" xfId="6331"/>
    <cellStyle name="千位分隔[0] 2 4 2 5" xfId="6332"/>
    <cellStyle name="20% - Accent2 4 3" xfId="6333"/>
    <cellStyle name="輔色5 3 3" xfId="6334"/>
    <cellStyle name="20% - Accent2 5" xfId="6335"/>
    <cellStyle name="60% - Accent4 2 3 2" xfId="6336"/>
    <cellStyle name="20% - Accent2 5 3" xfId="6337"/>
    <cellStyle name="60% - 强调文字颜色 1 2 2 2" xfId="6338"/>
    <cellStyle name="常规 18 5 4 2" xfId="6339"/>
    <cellStyle name="40% - Accent3 5" xfId="6340"/>
    <cellStyle name="Accent4 2 2 2 2 2" xfId="6341"/>
    <cellStyle name="20% - Accent2 6" xfId="6342"/>
    <cellStyle name="40% - Accent4 4" xfId="6343"/>
    <cellStyle name="20% - Accent2 6 2" xfId="6344"/>
    <cellStyle name="Normal - Style1 4" xfId="6345"/>
    <cellStyle name="常规 20 11" xfId="6346"/>
    <cellStyle name="20% - Акцент5 3" xfId="6347"/>
    <cellStyle name="常规 18 5 5 2" xfId="6348"/>
    <cellStyle name="40% - Accent4 5" xfId="6349"/>
    <cellStyle name="Accent4 2 2 2 3 2" xfId="6350"/>
    <cellStyle name="20% - Accent2 6 3" xfId="6351"/>
    <cellStyle name="60% - 强调文字颜色 1 2 3 2" xfId="6352"/>
    <cellStyle name="Normal - Style1 5" xfId="6353"/>
    <cellStyle name="20% - Accent2 7" xfId="6354"/>
    <cellStyle name="60% - 강조색6 2 3 2" xfId="6355"/>
    <cellStyle name="20% - 强调文字颜色 2 2 2 3 2" xfId="6356"/>
    <cellStyle name="20% - Accent2 8" xfId="6357"/>
    <cellStyle name="60% - 강조색6 2 3 3" xfId="6358"/>
    <cellStyle name="常规 2 3 6 4" xfId="6359"/>
    <cellStyle name="20% - Accent3 2 2 2" xfId="6360"/>
    <cellStyle name="계산 2 5" xfId="6361"/>
    <cellStyle name="常规 7 12 7 2" xfId="6362"/>
    <cellStyle name="常规 5 14 9" xfId="6363"/>
    <cellStyle name="20% - Accent3 2 2 2 2 2" xfId="6364"/>
    <cellStyle name="常规 7 12 8" xfId="6365"/>
    <cellStyle name="常规 2 3 6 4 3" xfId="6366"/>
    <cellStyle name="20% - Accent3 2 2 2 3" xfId="6367"/>
    <cellStyle name="常规 7 12 9" xfId="6368"/>
    <cellStyle name="20% - Accent3 2 2 2 4" xfId="6369"/>
    <cellStyle name="40% - 강조색4 2 3 2" xfId="6370"/>
    <cellStyle name="常规 2 3 6 5" xfId="6371"/>
    <cellStyle name="20% - Accent3 2 2 3" xfId="6372"/>
    <cellStyle name="Monetaire [0]_!!!GO" xfId="6373"/>
    <cellStyle name="계산 2 6" xfId="6374"/>
    <cellStyle name="常规 7 13 7" xfId="6375"/>
    <cellStyle name="常规 2 3 6 5 2" xfId="6376"/>
    <cellStyle name="20% - Accent3 2 2 3 2" xfId="6377"/>
    <cellStyle name="常规 2 3 6 6" xfId="6378"/>
    <cellStyle name="20% - Accent3 2 2 4" xfId="6379"/>
    <cellStyle name="常规 7 9 8 2" xfId="6380"/>
    <cellStyle name="常规 2 3 6 7" xfId="6381"/>
    <cellStyle name="20% - Accent3 2 2 5" xfId="6382"/>
    <cellStyle name="常规 2 3 7 4 3" xfId="6383"/>
    <cellStyle name="20% - Accent3 2 3 2 3" xfId="6384"/>
    <cellStyle name="Percent [2] 2 2" xfId="6385"/>
    <cellStyle name="常规 2 3 7 5 3" xfId="6386"/>
    <cellStyle name="20% - Accent3 2 3 3 3" xfId="6387"/>
    <cellStyle name="常规 2 3 7 6" xfId="6388"/>
    <cellStyle name="20% - Accent3 2 3 4" xfId="6389"/>
    <cellStyle name="Check Cell" xfId="6390"/>
    <cellStyle name="常规 7 9 9 2" xfId="6391"/>
    <cellStyle name="常规 2 3 7 7" xfId="6392"/>
    <cellStyle name="20% - Accent3 2 3 5" xfId="6393"/>
    <cellStyle name="强调文字颜色 2 2 4 3" xfId="6394"/>
    <cellStyle name="20% - 强调文字颜色 3 4" xfId="6395"/>
    <cellStyle name="20% - Accent3 3" xfId="6396"/>
    <cellStyle name="20% - Accent3 3 2" xfId="6397"/>
    <cellStyle name="常规 2 4 6 4" xfId="6398"/>
    <cellStyle name="20% - Accent3 3 2 2" xfId="6399"/>
    <cellStyle name="常规 2 4 6 4 2" xfId="6400"/>
    <cellStyle name="20% - Accent3 3 2 2 2" xfId="6401"/>
    <cellStyle name="常规 2 4 6 5 2" xfId="6402"/>
    <cellStyle name="20% - Accent3 3 2 3 2" xfId="6403"/>
    <cellStyle name="경고문 2" xfId="6404"/>
    <cellStyle name="常规 2 4 7 4" xfId="6405"/>
    <cellStyle name="20% - Accent3 3 3 2" xfId="6406"/>
    <cellStyle name="20% - Accent3 4" xfId="6407"/>
    <cellStyle name="常规 9 2 5 8 3" xfId="6408"/>
    <cellStyle name="40% - Accent6 2 3" xfId="6409"/>
    <cellStyle name="20% - Accent3 4 2 2 2" xfId="6410"/>
    <cellStyle name="Normal - Style3 2 3" xfId="6411"/>
    <cellStyle name="千位分隔[0] 2 5 2 5" xfId="6412"/>
    <cellStyle name="20% - Accent3 4 3" xfId="6413"/>
    <cellStyle name="20% - Accent3 4 3 2" xfId="6414"/>
    <cellStyle name="20% - Accent3 5" xfId="6415"/>
    <cellStyle name="60% - Accent4 2 4 2" xfId="6416"/>
    <cellStyle name="20% - Accent3 5 2" xfId="6417"/>
    <cellStyle name="20% - Accent3 5 3" xfId="6418"/>
    <cellStyle name="20% - Accent3 6" xfId="6419"/>
    <cellStyle name="20% - Accent3 6 3" xfId="6420"/>
    <cellStyle name="40% - Accent5 2 8" xfId="6421"/>
    <cellStyle name="20% - Accent3_012-(KMX) BTL Schedules for KHH_Cebu" xfId="6422"/>
    <cellStyle name="20% - Accent4 2 4" xfId="6423"/>
    <cellStyle name="常规 3 3 6 4" xfId="6424"/>
    <cellStyle name="20% - Accent4 2 2 2" xfId="6425"/>
    <cellStyle name="20% - Accent4 4 4" xfId="6426"/>
    <cellStyle name="20% - Accent4 2 2 2 2" xfId="6427"/>
    <cellStyle name="常规 7 3 3 2 3" xfId="6428"/>
    <cellStyle name="常规 3 3 8 4" xfId="6429"/>
    <cellStyle name="20% - Accent4 2 4 2" xfId="6430"/>
    <cellStyle name="20% - Accent4 4 5" xfId="6431"/>
    <cellStyle name="20% - Accent4 2 2 2 3" xfId="6432"/>
    <cellStyle name="강조색1 2 2 2 2" xfId="6433"/>
    <cellStyle name="常规 3 3 8 5" xfId="6434"/>
    <cellStyle name="20% - Accent4 2 4 3" xfId="6435"/>
    <cellStyle name="60% - 강조색3 4 2" xfId="6436"/>
    <cellStyle name="20% - Accent4 2 2 2 3 2" xfId="6437"/>
    <cellStyle name="常规 2 2 4 3 7 2" xfId="6438"/>
    <cellStyle name="20% - Accent4 2 2 2 4" xfId="6439"/>
    <cellStyle name="강조색1 2 2 2 3" xfId="6440"/>
    <cellStyle name="20% - Accent4 2 5" xfId="6441"/>
    <cellStyle name="常规 3 3 6 5" xfId="6442"/>
    <cellStyle name="20% - Accent4 2 2 3" xfId="6443"/>
    <cellStyle name="60% - 강조색3 2 2" xfId="6444"/>
    <cellStyle name="20% - Accent4 2 6 2" xfId="6445"/>
    <cellStyle name="20% - Accent4 2 2 4 2" xfId="6446"/>
    <cellStyle name="60% - 강조색3 2 3 2" xfId="6447"/>
    <cellStyle name="20% - Accent5 4 4" xfId="6448"/>
    <cellStyle name="20% - Accent4 2 3 2 2" xfId="6449"/>
    <cellStyle name="20% - Accent4 3 4 2" xfId="6450"/>
    <cellStyle name="20% - Accent5 4 5" xfId="6451"/>
    <cellStyle name="20% - Accent4 2 3 2 3" xfId="6452"/>
    <cellStyle name="20% - Accent4 2 3 3 2" xfId="6453"/>
    <cellStyle name="20% - Accent4 2 3 5" xfId="6454"/>
    <cellStyle name="Good 5 2" xfId="6455"/>
    <cellStyle name="20% - Accent4 2 8" xfId="6456"/>
    <cellStyle name="常规 10 4 3" xfId="6457"/>
    <cellStyle name="20% - Accent5 2 4" xfId="6458"/>
    <cellStyle name="20% - Accent4 3 2 2" xfId="6459"/>
    <cellStyle name="Input 14" xfId="6460"/>
    <cellStyle name="どちらでもない 3" xfId="6461"/>
    <cellStyle name="20% - Accent5 2 4 2" xfId="6462"/>
    <cellStyle name="40% - アクセント 5 2 3" xfId="6463"/>
    <cellStyle name="20% - Accent4 3 2 2 2" xfId="6464"/>
    <cellStyle name="どちらでもない 3 2" xfId="6465"/>
    <cellStyle name="20% - Accent5 2 5" xfId="6466"/>
    <cellStyle name="20% - Accent4 3 2 3" xfId="6467"/>
    <cellStyle name="60% - 강조색4 2 2" xfId="6468"/>
    <cellStyle name="Input 15" xfId="6469"/>
    <cellStyle name="どちらでもない 4" xfId="6470"/>
    <cellStyle name="常规 2 4 19" xfId="6471"/>
    <cellStyle name="20% - Accent5 2 5 2" xfId="6472"/>
    <cellStyle name="40% - アクセント 5 3 3" xfId="6473"/>
    <cellStyle name="20% - Accent4 3 2 3 2" xfId="6474"/>
    <cellStyle name="60% - Accent2 2 2 4" xfId="6475"/>
    <cellStyle name="60% - 강조색4 2 2 2" xfId="6476"/>
    <cellStyle name="どちらでもない 4 2" xfId="6477"/>
    <cellStyle name="20% - Accent5 2 6" xfId="6478"/>
    <cellStyle name="Standard_2001" xfId="6479"/>
    <cellStyle name="20% - Accent4 3 2 4" xfId="6480"/>
    <cellStyle name="60% - 강조색4 2 3" xfId="6481"/>
    <cellStyle name="Input 16" xfId="6482"/>
    <cellStyle name="どちらでもない 5" xfId="6483"/>
    <cellStyle name="20% - Accent4 4" xfId="6484"/>
    <cellStyle name="args.style 6" xfId="6485"/>
    <cellStyle name="千位分隔[0] 2 6 2 4" xfId="6486"/>
    <cellStyle name="20% - Accent4 4 2" xfId="6487"/>
    <cellStyle name="20% - Accent6 2 4" xfId="6488"/>
    <cellStyle name="千位分隔[0] 2 6 2 4 2" xfId="6489"/>
    <cellStyle name="20% - Accent4 4 2 2" xfId="6490"/>
    <cellStyle name="20% - Accent6 2 4 2" xfId="6491"/>
    <cellStyle name="20% - Accent4 4 2 2 2" xfId="6492"/>
    <cellStyle name="Accent3 2 5" xfId="6493"/>
    <cellStyle name="20% - Accent6 2 5 2" xfId="6494"/>
    <cellStyle name="20% - Accent4 4 2 3 2" xfId="6495"/>
    <cellStyle name="60% - Accent3 2 2 4" xfId="6496"/>
    <cellStyle name="60% - 강조색5 2 2 2" xfId="6497"/>
    <cellStyle name="常规 2 2 23 3" xfId="6498"/>
    <cellStyle name="常规 2 2 18 3" xfId="6499"/>
    <cellStyle name="20% - Accent6 2 6" xfId="6500"/>
    <cellStyle name="常规 9 2 10 5 3" xfId="6501"/>
    <cellStyle name="20% - Accent4 4 2 4" xfId="6502"/>
    <cellStyle name="60% - 강조색5 2 3" xfId="6503"/>
    <cellStyle name="千位分隔[0] 2 6 2 5" xfId="6504"/>
    <cellStyle name="20% - Accent4 4 3" xfId="6505"/>
    <cellStyle name="20% - Accent6 3 4" xfId="6506"/>
    <cellStyle name="常规 20 9" xfId="6507"/>
    <cellStyle name="常规 15 9" xfId="6508"/>
    <cellStyle name="适中 2 6" xfId="6509"/>
    <cellStyle name="20% - Accent4 4 3 2" xfId="6510"/>
    <cellStyle name="20% - Accent4 5" xfId="6511"/>
    <cellStyle name="60% - Accent1 2 2" xfId="6512"/>
    <cellStyle name="20% - Accent4 6" xfId="6513"/>
    <cellStyle name="60% - Accent1 2 3" xfId="6514"/>
    <cellStyle name="20% - Accent4 6 2" xfId="6515"/>
    <cellStyle name="常规 2 3 2 2 9" xfId="6516"/>
    <cellStyle name="60% - Accent1 2 3 2" xfId="6517"/>
    <cellStyle name="20% - Accent4 6 3" xfId="6518"/>
    <cellStyle name="20% - Accent5 2 2 2" xfId="6519"/>
    <cellStyle name="好_KEU Slot Cost Calc 02-02-2010_Simulation (2) 3 3" xfId="6520"/>
    <cellStyle name="常规 2 6 2 8 3" xfId="6521"/>
    <cellStyle name="20% - Accent5 2 2 2 2 2" xfId="6522"/>
    <cellStyle name="常规 19 5 2" xfId="6523"/>
    <cellStyle name="20% - Accent5 2 2 2 4" xfId="6524"/>
    <cellStyle name="강조색2 2 2 2 3" xfId="6525"/>
    <cellStyle name="常规 6 17 6 2" xfId="6526"/>
    <cellStyle name="20% - Accent5 2 2 3" xfId="6527"/>
    <cellStyle name="40% - 着色 2 2 2" xfId="6528"/>
    <cellStyle name="20% - Accent5 2 2 5" xfId="6529"/>
    <cellStyle name="常规 5 8 7" xfId="6530"/>
    <cellStyle name="60% - 輔色2" xfId="6531"/>
    <cellStyle name="常规 6 17 7 2" xfId="6532"/>
    <cellStyle name="20% - Accent5 2 3 3" xfId="6533"/>
    <cellStyle name="20% - Accent5 2 3 3 2" xfId="6534"/>
    <cellStyle name="差_PA2 1xWH50 無NGB加SKU-20130123" xfId="6535"/>
    <cellStyle name="常规 6 17 7 3" xfId="6536"/>
    <cellStyle name="20% - Accent5 2 3 4" xfId="6537"/>
    <cellStyle name="常规 6 17 8 2" xfId="6538"/>
    <cellStyle name="20% - Accent5 2 4 3" xfId="6539"/>
    <cellStyle name="常规 6 17 9 2" xfId="6540"/>
    <cellStyle name="20% - Accent5 2 5 3" xfId="6541"/>
    <cellStyle name="20% - Accent5 2 6 2" xfId="6542"/>
    <cellStyle name="40% - アクセント 5 4 3" xfId="6543"/>
    <cellStyle name="20% - Accent5 2 6 3" xfId="6544"/>
    <cellStyle name="Neutral 3 2 2" xfId="6545"/>
    <cellStyle name="常规 6 18 7 2" xfId="6546"/>
    <cellStyle name="20% - Accent5 3 3 3" xfId="6547"/>
    <cellStyle name="20% - Accent5 4 3 2" xfId="6548"/>
    <cellStyle name="Accent1 2 2 2 3" xfId="6549"/>
    <cellStyle name="20% - Accent5_2012_1st_Qtr_SKD_Review" xfId="6550"/>
    <cellStyle name="20% - 强调文字颜色 6 3" xfId="6551"/>
    <cellStyle name="20% - Accent6 2" xfId="6552"/>
    <cellStyle name="20% - Accent6 2 2" xfId="6553"/>
    <cellStyle name="常规 14 7" xfId="6554"/>
    <cellStyle name="20% - 强调文字颜色 2 2 5" xfId="6555"/>
    <cellStyle name="輸出 6 2" xfId="6556"/>
    <cellStyle name="20% - Accent6 2 2 2 2 2" xfId="6557"/>
    <cellStyle name="輸出 8" xfId="6558"/>
    <cellStyle name="20% - Accent6 2 2 2 4" xfId="6559"/>
    <cellStyle name="강조색3 2 2 2 3" xfId="6560"/>
    <cellStyle name="好_KHP 2-SINOKOR" xfId="6561"/>
    <cellStyle name="20% - Accent6 2 2 3" xfId="6562"/>
    <cellStyle name="常规 133" xfId="6563"/>
    <cellStyle name="20% - Accent6 2 2 3 2" xfId="6564"/>
    <cellStyle name="Calculation_012-(KMX) BTL Schedules for KHH_Cebu" xfId="6565"/>
    <cellStyle name="Date_012-(KMX) BTL Schedules for KHH_Cebu" xfId="6566"/>
    <cellStyle name="20% - Accent6 2 2 4" xfId="6567"/>
    <cellStyle name="常规 134" xfId="6568"/>
    <cellStyle name="20% - Accent6 2 2 4 2" xfId="6569"/>
    <cellStyle name="Heading1 2 3" xfId="6570"/>
    <cellStyle name="着色 3 2 2" xfId="6571"/>
    <cellStyle name="20% - Accent6 2 2 5" xfId="6572"/>
    <cellStyle name="20% - Accent6 2 3" xfId="6573"/>
    <cellStyle name="Check Cell 2 3 2" xfId="6574"/>
    <cellStyle name="no dec" xfId="6575"/>
    <cellStyle name="常规 14 8" xfId="6576"/>
    <cellStyle name="20% - Accent6 2 3 2" xfId="6577"/>
    <cellStyle name="no dec 2" xfId="6578"/>
    <cellStyle name="20% - Accent6 2 3 2 2" xfId="6579"/>
    <cellStyle name="20% - Accent6 2 3 2 3" xfId="6580"/>
    <cellStyle name="20% - Accent6 2 3 3" xfId="6581"/>
    <cellStyle name="20% - Accent6 2 3 3 2" xfId="6582"/>
    <cellStyle name="Lien hypertexte_DAILYPOS" xfId="6583"/>
    <cellStyle name="20% - Accent6 2 3 3 3" xfId="6584"/>
    <cellStyle name="20% - Accent6 2 3 4" xfId="6585"/>
    <cellStyle name="20% - Accent6 2 3 5" xfId="6586"/>
    <cellStyle name="20% - Accent6 2 4 3" xfId="6587"/>
    <cellStyle name="20% - Accent6 2 5 3" xfId="6588"/>
    <cellStyle name="20% - Accent6 2 6 2" xfId="6589"/>
    <cellStyle name="20% - Accent6 2 6 3" xfId="6590"/>
    <cellStyle name="20% - Accent6 2 7" xfId="6591"/>
    <cellStyle name="常规 12 4 2" xfId="6592"/>
    <cellStyle name="40% - Accent5 2 3 2 2" xfId="6593"/>
    <cellStyle name="20% - Accent6 2 8" xfId="6594"/>
    <cellStyle name="常规 12 4 3" xfId="6595"/>
    <cellStyle name="20% - Accent6 3 2 4" xfId="6596"/>
    <cellStyle name="20% - Accent6 3 3" xfId="6597"/>
    <cellStyle name="Check Cell 2 4 2" xfId="6598"/>
    <cellStyle name="常规 20 8" xfId="6599"/>
    <cellStyle name="常规 15 8" xfId="6600"/>
    <cellStyle name="常规 2 2 19 2" xfId="6601"/>
    <cellStyle name="20% - Accent6 3 5" xfId="6602"/>
    <cellStyle name="20% - Accent6 4 2" xfId="6603"/>
    <cellStyle name="常规 21 7" xfId="6604"/>
    <cellStyle name="常规 16 7" xfId="6605"/>
    <cellStyle name="20% - Accent6 4 2 2" xfId="6606"/>
    <cellStyle name="常规 21 7 2" xfId="6607"/>
    <cellStyle name="常规 16 7 2" xfId="6608"/>
    <cellStyle name="20% - Accent6 4 2 2 2" xfId="6609"/>
    <cellStyle name="20% - Accent6 4 2 3" xfId="6610"/>
    <cellStyle name="常规 21 7 3" xfId="6611"/>
    <cellStyle name="常规 16 7 3" xfId="6612"/>
    <cellStyle name="20% - Accent6 4 2 3 2" xfId="6613"/>
    <cellStyle name="輸入 3 2" xfId="6614"/>
    <cellStyle name="20% - Accent6 4 2 4" xfId="6615"/>
    <cellStyle name="20% - Accent6 4 3" xfId="6616"/>
    <cellStyle name="常规 21 8" xfId="6617"/>
    <cellStyle name="常规 16 8" xfId="6618"/>
    <cellStyle name="20% - Accent6 5" xfId="6619"/>
    <cellStyle name="60% - Accent1 4 2" xfId="6620"/>
    <cellStyle name="20% - Accent6 5 2" xfId="6621"/>
    <cellStyle name="60% - Accent1 4 2 2" xfId="6622"/>
    <cellStyle name="常规 17 7" xfId="6623"/>
    <cellStyle name="20% - Accent6 5 3" xfId="6624"/>
    <cellStyle name="60% - Accent1 4 2 3" xfId="6625"/>
    <cellStyle name="常规 17 8" xfId="6626"/>
    <cellStyle name="20% - Accent6 6" xfId="6627"/>
    <cellStyle name="60% - Accent1 4 3" xfId="6628"/>
    <cellStyle name="20% - Accent6 6 3" xfId="6629"/>
    <cellStyle name="Акцент1" xfId="6630"/>
    <cellStyle name="20% - Accent6 7" xfId="6631"/>
    <cellStyle name="60% - Accent1 4 4" xfId="6632"/>
    <cellStyle name="20% - Accent6 8" xfId="6633"/>
    <cellStyle name="60% - Accent1 4 5" xfId="6634"/>
    <cellStyle name="20% - Accent6_012-(KMX) BTL Schedules for KHH_Cebu" xfId="6635"/>
    <cellStyle name="20% - Акцент3" xfId="6636"/>
    <cellStyle name="Title 4 5" xfId="6637"/>
    <cellStyle name="40% - Accent2 3" xfId="6638"/>
    <cellStyle name="20% - Акцент3 2" xfId="6639"/>
    <cellStyle name="アクセント 5 5" xfId="6640"/>
    <cellStyle name="20% - Акцент5" xfId="6641"/>
    <cellStyle name="常规 9 2 3 9" xfId="6642"/>
    <cellStyle name="40% - Accent4 3" xfId="6643"/>
    <cellStyle name="Normal - Style1 3" xfId="6644"/>
    <cellStyle name="常规 20 10" xfId="6645"/>
    <cellStyle name="20% - Акцент5 2" xfId="6646"/>
    <cellStyle name="常规 15 10" xfId="6647"/>
    <cellStyle name="常规 9 2 2 13" xfId="6648"/>
    <cellStyle name="40% - Accent5 4" xfId="6649"/>
    <cellStyle name="Normal - Style2 4" xfId="6650"/>
    <cellStyle name="警告文本 2 4" xfId="6651"/>
    <cellStyle name="20% - Акцент6 3" xfId="6652"/>
    <cellStyle name="Heading 9" xfId="6653"/>
    <cellStyle name="20% - アクセント 1 4" xfId="6654"/>
    <cellStyle name="20% - アクセント 1 4 2" xfId="6655"/>
    <cellStyle name="20% - アクセント 2 2" xfId="6656"/>
    <cellStyle name="タイトル 2 3" xfId="6657"/>
    <cellStyle name="20% - アクセント 2 3" xfId="6658"/>
    <cellStyle name="20% - アクセント 2 4 2" xfId="6659"/>
    <cellStyle name="20% - アクセント 2 4 3" xfId="6660"/>
    <cellStyle name="40% - 강조색2 4 2" xfId="6661"/>
    <cellStyle name="20% - アクセント 2 6" xfId="6662"/>
    <cellStyle name="Heading 1 3 3" xfId="6663"/>
    <cellStyle name="40% - Accent1 2 5 2" xfId="6664"/>
    <cellStyle name="20% - アクセント 3" xfId="6665"/>
    <cellStyle name="20% - アクセント 3 2" xfId="6666"/>
    <cellStyle name="タイトル 3 3" xfId="6667"/>
    <cellStyle name="20% - アクセント 3 2 2" xfId="6668"/>
    <cellStyle name="20% - アクセント 3 3 2" xfId="6669"/>
    <cellStyle name="20% - アクセント 3 3 3" xfId="6670"/>
    <cellStyle name="40% - 강조색3 3 2" xfId="6671"/>
    <cellStyle name="20% - アクセント 3 5" xfId="6672"/>
    <cellStyle name="常规 2 4 4 2 3" xfId="6673"/>
    <cellStyle name="Heading 1 4 2" xfId="6674"/>
    <cellStyle name="40% - Accent1 2 5 3" xfId="6675"/>
    <cellStyle name="Вывод 2" xfId="6676"/>
    <cellStyle name="常规 2 2 4 14 2" xfId="6677"/>
    <cellStyle name="20% - アクセント 4" xfId="6678"/>
    <cellStyle name="20% - アクセント 4 3" xfId="6679"/>
    <cellStyle name="Bad 2 5" xfId="6680"/>
    <cellStyle name="20% - アクセント 4 3 3" xfId="6681"/>
    <cellStyle name="40% - 강조색4 3 2" xfId="6682"/>
    <cellStyle name="20% - アクセント 4 4" xfId="6683"/>
    <cellStyle name="常规 7 29 3" xfId="6684"/>
    <cellStyle name="20% - アクセント 4 4 2" xfId="6685"/>
    <cellStyle name="20% - アクセント 4 4 3" xfId="6686"/>
    <cellStyle name="40% - 강조색4 4 2" xfId="6687"/>
    <cellStyle name="20% - アクセント 4 5" xfId="6688"/>
    <cellStyle name="常规 2 4 4 3 3" xfId="6689"/>
    <cellStyle name="Heading" xfId="6690"/>
    <cellStyle name="20% - アクセント 4 6" xfId="6691"/>
    <cellStyle name="常规 2 2 4 14 3" xfId="6692"/>
    <cellStyle name="20% - 강조색1 3 2" xfId="6693"/>
    <cellStyle name="20% - アクセント 5" xfId="6694"/>
    <cellStyle name="Accent4 4 2" xfId="6695"/>
    <cellStyle name="40% - Accent5 2 2 2 3" xfId="6696"/>
    <cellStyle name="20% - アクセント 5 2" xfId="6697"/>
    <cellStyle name="輔色1 3" xfId="6698"/>
    <cellStyle name="Accent4 4 2 2" xfId="6699"/>
    <cellStyle name="Bad 3 4" xfId="6700"/>
    <cellStyle name="好_TPS TISPROFORMA120917A (2) 3" xfId="6701"/>
    <cellStyle name="40% - Accent5 2 2 2 3 2" xfId="6702"/>
    <cellStyle name="20% - アクセント 5 2 2" xfId="6703"/>
    <cellStyle name="輔色1 3 2" xfId="6704"/>
    <cellStyle name="Accent4 4 2 2 2" xfId="6705"/>
    <cellStyle name="20% - アクセント 5 2 3" xfId="6706"/>
    <cellStyle name="輔色1 3 3" xfId="6707"/>
    <cellStyle name="40% - 강조색5 2 2" xfId="6708"/>
    <cellStyle name="20% - アクセント 5 3 3" xfId="6709"/>
    <cellStyle name="40% - 강조색5 3 2" xfId="6710"/>
    <cellStyle name="20% - アクセント 5 5" xfId="6711"/>
    <cellStyle name="20% - アクセント 5 6" xfId="6712"/>
    <cellStyle name="20% - アクセント 6 4" xfId="6713"/>
    <cellStyle name="20% - 강조색1 2 2 4" xfId="6714"/>
    <cellStyle name="20% - 강조색1 2 2 5" xfId="6715"/>
    <cellStyle name="Accent4 3 3 2" xfId="6716"/>
    <cellStyle name="20% - 강조색1 2 3 2" xfId="6717"/>
    <cellStyle name="メモ 3" xfId="6718"/>
    <cellStyle name="常规 10 5 4" xfId="6719"/>
    <cellStyle name="20% - 강조색1 2 6" xfId="6720"/>
    <cellStyle name="20% - 강조색1 3" xfId="6721"/>
    <cellStyle name="Accent4 4" xfId="6722"/>
    <cellStyle name="常规 10 9 4" xfId="6723"/>
    <cellStyle name="20% - 강조색1 4" xfId="6724"/>
    <cellStyle name="Accent4 5" xfId="6725"/>
    <cellStyle name="常规 10 9 5" xfId="6726"/>
    <cellStyle name="20% - 강조색1 4 3" xfId="6727"/>
    <cellStyle name="Accent4 5 3" xfId="6728"/>
    <cellStyle name="Total 2 4" xfId="6729"/>
    <cellStyle name="常规 2 4 3 9 2" xfId="6730"/>
    <cellStyle name="20% - 강조색1 5" xfId="6731"/>
    <cellStyle name="Accent4 6" xfId="6732"/>
    <cellStyle name="20% - 강조색1 5 3" xfId="6733"/>
    <cellStyle name="Total 3 4" xfId="6734"/>
    <cellStyle name="常规 2 4 3 9 3" xfId="6735"/>
    <cellStyle name="20% - 강조색1 6" xfId="6736"/>
    <cellStyle name="Accent4 7" xfId="6737"/>
    <cellStyle name="쉼표 [0] 2" xfId="6738"/>
    <cellStyle name="常规 2 2 6 4" xfId="6739"/>
    <cellStyle name="20% - 强调文字颜色 3 2 2 2" xfId="6740"/>
    <cellStyle name="40% - 輔色3 3" xfId="6741"/>
    <cellStyle name="60% - Accent5_2012_1st_Qtr_SKD_Review" xfId="6742"/>
    <cellStyle name="20% - 강조색1 7" xfId="6743"/>
    <cellStyle name="20% - 강조색2 2" xfId="6744"/>
    <cellStyle name="Accent5 3" xfId="6745"/>
    <cellStyle name="20% - 강조색2 2 2" xfId="6746"/>
    <cellStyle name="60% - Accent3 7" xfId="6747"/>
    <cellStyle name="Accent5 3 2" xfId="6748"/>
    <cellStyle name="20% - 강조색2 2 2 2" xfId="6749"/>
    <cellStyle name="常规 9 2 5 11" xfId="6750"/>
    <cellStyle name="Accent5 3 2 2" xfId="6751"/>
    <cellStyle name="常规 5 8 9 2" xfId="6752"/>
    <cellStyle name="20% - 强调文字颜色 1 2 3 5" xfId="6753"/>
    <cellStyle name="60% - 輔色4 2" xfId="6754"/>
    <cellStyle name="20% - 강조색5 2 3" xfId="6755"/>
    <cellStyle name="20% - 강조색2 2 2 2 2" xfId="6756"/>
    <cellStyle name="20% - 강조색5 2 4" xfId="6757"/>
    <cellStyle name="20% - 강조색2 2 2 2 3" xfId="6758"/>
    <cellStyle name="超链接 3 2 2 2 2" xfId="6759"/>
    <cellStyle name="常规 9 2 2 8 2" xfId="6760"/>
    <cellStyle name="40% - Accent3 2 2" xfId="6761"/>
    <cellStyle name="20% - 강조색2 2 2 3" xfId="6762"/>
    <cellStyle name="40% - Accent3 2 2 2" xfId="6763"/>
    <cellStyle name="常规 8 14" xfId="6764"/>
    <cellStyle name="20% - 강조색5 3 3" xfId="6765"/>
    <cellStyle name="20% - 강조색2 2 2 3 2" xfId="6766"/>
    <cellStyle name="常规 9 2 2 8 3" xfId="6767"/>
    <cellStyle name="40% - Accent3 2 3" xfId="6768"/>
    <cellStyle name="20% - 강조색2 2 2 4" xfId="6769"/>
    <cellStyle name="40% - Accent3 2 4" xfId="6770"/>
    <cellStyle name="20% - 강조색2 2 2 5" xfId="6771"/>
    <cellStyle name="20% - 강조색2 2 3" xfId="6772"/>
    <cellStyle name="60% - Accent3 4 2 2" xfId="6773"/>
    <cellStyle name="Accent5 3 3" xfId="6774"/>
    <cellStyle name="20% - 강조색2 2 3 2" xfId="6775"/>
    <cellStyle name="60% - Accent3 4 2 2 2" xfId="6776"/>
    <cellStyle name="常规 6 2 12" xfId="6777"/>
    <cellStyle name="Accent5 3 3 2" xfId="6778"/>
    <cellStyle name="20% - 강조색2 2 4" xfId="6779"/>
    <cellStyle name="60% - Accent3 4 2 3" xfId="6780"/>
    <cellStyle name="셀 확인 2 2 3 2" xfId="6781"/>
    <cellStyle name="Accent5 3 4" xfId="6782"/>
    <cellStyle name="20% - 강조색2 2 4 2" xfId="6783"/>
    <cellStyle name="60% - Accent3 4 2 3 2" xfId="6784"/>
    <cellStyle name="40% - Accent3 4 2" xfId="6785"/>
    <cellStyle name="20% - 강조색2 2 4 3" xfId="6786"/>
    <cellStyle name="常规 2 6 4 4" xfId="6787"/>
    <cellStyle name="20% - 강조색3 2 2 3" xfId="6788"/>
    <cellStyle name="常规 9 2 12 4" xfId="6789"/>
    <cellStyle name="常规 2 6 4 4 2" xfId="6790"/>
    <cellStyle name="20% - 강조색3 2 2 3 2" xfId="6791"/>
    <cellStyle name="Accent6 4 2 4" xfId="6792"/>
    <cellStyle name="보통 2 2" xfId="6793"/>
    <cellStyle name="常规 2 6 4 5" xfId="6794"/>
    <cellStyle name="20% - 강조색3 2 2 4" xfId="6795"/>
    <cellStyle name="보통 2 3" xfId="6796"/>
    <cellStyle name="常规 2 6 4 6" xfId="6797"/>
    <cellStyle name="20% - 강조색3 2 2 5" xfId="6798"/>
    <cellStyle name="常规 2 6 5 3" xfId="6799"/>
    <cellStyle name="20% - 강조색3 2 3 2" xfId="6800"/>
    <cellStyle name="Accent6 3 3 2" xfId="6801"/>
    <cellStyle name="常规 2 6 5 4" xfId="6802"/>
    <cellStyle name="20% - 강조색3 2 3 3" xfId="6803"/>
    <cellStyle name="20% - 강조색3 2 4" xfId="6804"/>
    <cellStyle name="Accent6 3 4" xfId="6805"/>
    <cellStyle name="常规 2 6 6 3" xfId="6806"/>
    <cellStyle name="20% - 강조색3 2 4 2" xfId="6807"/>
    <cellStyle name="常规 2 6 6 4" xfId="6808"/>
    <cellStyle name="20% - 강조색3 2 4 3" xfId="6809"/>
    <cellStyle name="20% - 강조색3 3 2" xfId="6810"/>
    <cellStyle name="常规 9 2 12" xfId="6811"/>
    <cellStyle name="Accent6 4 2" xfId="6812"/>
    <cellStyle name="20% - 강조색3 5" xfId="6813"/>
    <cellStyle name="Accent6 6" xfId="6814"/>
    <cellStyle name="20% - 강조색3 5 2" xfId="6815"/>
    <cellStyle name="20% - 강조색3 6" xfId="6816"/>
    <cellStyle name="Accent6 7" xfId="6817"/>
    <cellStyle name="常规 7 2 2 2 3" xfId="6818"/>
    <cellStyle name="常规 2 2 8 4" xfId="6819"/>
    <cellStyle name="20% - 强调文字颜色 3 2 4 2" xfId="6820"/>
    <cellStyle name="40% - 輔色5 3" xfId="6821"/>
    <cellStyle name="20% - 강조색3 7" xfId="6822"/>
    <cellStyle name="常规 19 13 2" xfId="6823"/>
    <cellStyle name="タイトル 2" xfId="6824"/>
    <cellStyle name="20% - 강조색4" xfId="6825"/>
    <cellStyle name="标题 2 3 3 3" xfId="6826"/>
    <cellStyle name="一般 2 4 2" xfId="6827"/>
    <cellStyle name="常规 3 6 4 3" xfId="6828"/>
    <cellStyle name="20% - 강조색4 2 2 2" xfId="6829"/>
    <cellStyle name="20% - 강조색4 2 2 2 3" xfId="6830"/>
    <cellStyle name="Normal 15 4" xfId="6831"/>
    <cellStyle name="一般 2 4 3" xfId="6832"/>
    <cellStyle name="20% - 강조색4 2 2 3" xfId="6833"/>
    <cellStyle name="20% - 강조색4 2 2 3 2" xfId="6834"/>
    <cellStyle name="Normal 16 3" xfId="6835"/>
    <cellStyle name="一般 2 5 3" xfId="6836"/>
    <cellStyle name="20% - 강조색4 2 3 3" xfId="6837"/>
    <cellStyle name="常规 3 6 6 3" xfId="6838"/>
    <cellStyle name="20% - 강조색4 2 4 2" xfId="6839"/>
    <cellStyle name="常规 7 3 6 2" xfId="6840"/>
    <cellStyle name="20% - 강조색4 2 6" xfId="6841"/>
    <cellStyle name="20% - 강조색4 3" xfId="6842"/>
    <cellStyle name="常规 3 13" xfId="6843"/>
    <cellStyle name="20% - 강조색4 3 2" xfId="6844"/>
    <cellStyle name="20% - 강조색4 4" xfId="6845"/>
    <cellStyle name="출력 2 2" xfId="6846"/>
    <cellStyle name="一般 4 5" xfId="6847"/>
    <cellStyle name="20% - 강조색4 4 3" xfId="6848"/>
    <cellStyle name="20% - 강조색4 5" xfId="6849"/>
    <cellStyle name="20% - 강조색4 6" xfId="6850"/>
    <cellStyle name="20% - 강조색5" xfId="6851"/>
    <cellStyle name="20% - 강조색5 2" xfId="6852"/>
    <cellStyle name="20% - 강조색5 2 2 3" xfId="6853"/>
    <cellStyle name="Hyperlink 8" xfId="6854"/>
    <cellStyle name="20% - 강조색5 2 2 3 3" xfId="6855"/>
    <cellStyle name="常规 2 2 4 3 2" xfId="6856"/>
    <cellStyle name="40% - 輔色1 2 2" xfId="6857"/>
    <cellStyle name="合計 5 2" xfId="6858"/>
    <cellStyle name="20% - 강조색5 2 2 4" xfId="6859"/>
    <cellStyle name="20% - 강조색5 2 4 3" xfId="6860"/>
    <cellStyle name="20% - 강조색5 2 5" xfId="6861"/>
    <cellStyle name="Accent1 2 3 2" xfId="6862"/>
    <cellStyle name="常规 7 4 6 2" xfId="6863"/>
    <cellStyle name="20% - 강조색5 2 6" xfId="6864"/>
    <cellStyle name="常规 9 2 11 10" xfId="6865"/>
    <cellStyle name="20% - 강조색5 3" xfId="6866"/>
    <cellStyle name="常规 8 13" xfId="6867"/>
    <cellStyle name="20% - 강조색5 3 2" xfId="6868"/>
    <cellStyle name="20% - 강조색5 5 2" xfId="6869"/>
    <cellStyle name="40% - Accent3 2 4 2" xfId="6870"/>
    <cellStyle name="20% - 강조색5 5 3" xfId="6871"/>
    <cellStyle name="20% - 강조색5 6" xfId="6872"/>
    <cellStyle name="20% - 강조색6 2 2 2 2" xfId="6873"/>
    <cellStyle name="20% - 강조색6 2 2 2 3" xfId="6874"/>
    <cellStyle name="20% - 강조색6 2 2 3 3" xfId="6875"/>
    <cellStyle name="20% - 강조색6 2 2 5" xfId="6876"/>
    <cellStyle name="20% - 강조색6 2 4" xfId="6877"/>
    <cellStyle name="60% - Accent5 4 2 3 2" xfId="6878"/>
    <cellStyle name="常规 5 6 6 3" xfId="6879"/>
    <cellStyle name="20% - 강조색6 2 4 2" xfId="6880"/>
    <cellStyle name="20% - 강조색6 2 4 3" xfId="6881"/>
    <cellStyle name="60% - Accent1 4 2 2 2" xfId="6882"/>
    <cellStyle name="20% - 강조색6 2 5" xfId="6883"/>
    <cellStyle name="Accent1 3 3 2" xfId="6884"/>
    <cellStyle name="20% - 강조색6 3 2" xfId="6885"/>
    <cellStyle name="연결된 셀 4" xfId="6886"/>
    <cellStyle name="20% - 강조색6 5 3" xfId="6887"/>
    <cellStyle name="40% - Accent3 3 4 2" xfId="6888"/>
    <cellStyle name="강조색2 2 3 3" xfId="6889"/>
    <cellStyle name="20% - 강조색6 7" xfId="6890"/>
    <cellStyle name="강조색2 2 5" xfId="6891"/>
    <cellStyle name="20% - 輔色1" xfId="6892"/>
    <cellStyle name="20% - 輔色1 2" xfId="6893"/>
    <cellStyle name="Normal 3 2 3" xfId="6894"/>
    <cellStyle name="常规 18 5 9" xfId="6895"/>
    <cellStyle name="20% - 輔色1 2 2" xfId="6896"/>
    <cellStyle name="Normal 3 2 3 2" xfId="6897"/>
    <cellStyle name="Warning Text 2 2 4" xfId="6898"/>
    <cellStyle name="제목 3 2 2 2" xfId="6899"/>
    <cellStyle name="常规 8 2" xfId="6900"/>
    <cellStyle name="常规 5 10 2 2" xfId="6901"/>
    <cellStyle name="20% - 輔色1 3" xfId="6902"/>
    <cellStyle name="Normal 3 2 4" xfId="6903"/>
    <cellStyle name="제목 3 2 2 2 2" xfId="6904"/>
    <cellStyle name="常规 8 2 2" xfId="6905"/>
    <cellStyle name="常规 5 10 2 2 2" xfId="6906"/>
    <cellStyle name="20% - 輔色1 3 2" xfId="6907"/>
    <cellStyle name="Normal 3 2 4 2" xfId="6908"/>
    <cellStyle name="제목 3 2 2 3" xfId="6909"/>
    <cellStyle name="常规 8 3" xfId="6910"/>
    <cellStyle name="常规 5 10 2 3" xfId="6911"/>
    <cellStyle name="常规 2 23 2 2" xfId="6912"/>
    <cellStyle name="常规 2 18 2 2" xfId="6913"/>
    <cellStyle name="20% - 輔色1 4" xfId="6914"/>
    <cellStyle name="Normal 3 2 5" xfId="6915"/>
    <cellStyle name="제목 3 2 2 4" xfId="6916"/>
    <cellStyle name="常规 8 4" xfId="6917"/>
    <cellStyle name="常规 5 10 2 4" xfId="6918"/>
    <cellStyle name="常规 2 23 2 3" xfId="6919"/>
    <cellStyle name="常规 2 18 2 3" xfId="6920"/>
    <cellStyle name="20% - 輔色1 5" xfId="6921"/>
    <cellStyle name="60% - アクセント 4 3 2" xfId="6922"/>
    <cellStyle name="Normal 3 2 6" xfId="6923"/>
    <cellStyle name="連結的儲存格 2 3" xfId="6924"/>
    <cellStyle name="20% - 輔色2 2" xfId="6925"/>
    <cellStyle name="40% - 强调文字颜色 1 2" xfId="6926"/>
    <cellStyle name="Normal 3 3 3" xfId="6927"/>
    <cellStyle name="常规 9 2 3" xfId="6928"/>
    <cellStyle name="20% - 輔色2 3 3" xfId="6929"/>
    <cellStyle name="제목 3 2 4 2" xfId="6930"/>
    <cellStyle name="常规 5 10 4 2" xfId="6931"/>
    <cellStyle name="20% - 輔色3 3" xfId="6932"/>
    <cellStyle name="40% - 强调文字颜色 2 3" xfId="6933"/>
    <cellStyle name="Normal 3 4 4" xfId="6934"/>
    <cellStyle name="20% - 輔色3 3 2" xfId="6935"/>
    <cellStyle name="Normal 3 4 4 2" xfId="6936"/>
    <cellStyle name="20% - 輔色3 3 3" xfId="6937"/>
    <cellStyle name="20% - 輔色4 2" xfId="6938"/>
    <cellStyle name="40% - 强调文字颜色 3 2" xfId="6939"/>
    <cellStyle name="Normal 3 5 3" xfId="6940"/>
    <cellStyle name="20% - 輔色4 2 2" xfId="6941"/>
    <cellStyle name="40% - 强调文字颜色 3 2 2" xfId="6942"/>
    <cellStyle name="Normal 3 5 3 2" xfId="6943"/>
    <cellStyle name="20% - 輔色4 2 3" xfId="6944"/>
    <cellStyle name="40% - 强调文字颜色 3 2 3" xfId="6945"/>
    <cellStyle name="Normal 3 5 3 3" xfId="6946"/>
    <cellStyle name="常规 5 10 5 3" xfId="6947"/>
    <cellStyle name="常规 2 18 5 2" xfId="6948"/>
    <cellStyle name="20% - 輔色4 4" xfId="6949"/>
    <cellStyle name="40% - 强调文字颜色 3 4" xfId="6950"/>
    <cellStyle name="Normal 3 5 5" xfId="6951"/>
    <cellStyle name="좋음 2 4 2" xfId="6952"/>
    <cellStyle name="常规 2 18 5 3" xfId="6953"/>
    <cellStyle name="20% - 輔色4 5" xfId="6954"/>
    <cellStyle name="20% - 輔色5 2 2" xfId="6955"/>
    <cellStyle name="40% - 强调文字颜色 4 2 2" xfId="6956"/>
    <cellStyle name="Normal 3 6 3 2" xfId="6957"/>
    <cellStyle name="강조색6 2 3 2" xfId="6958"/>
    <cellStyle name="20% - 輔色5 3 2" xfId="6959"/>
    <cellStyle name="Normal 3 6 4 2" xfId="6960"/>
    <cellStyle name="강조색6 2 4 2" xfId="6961"/>
    <cellStyle name="20% - 輔色5 3 3" xfId="6962"/>
    <cellStyle name="강조색6 2 4 3" xfId="6963"/>
    <cellStyle name="40% - Accent6 2 3 2 3" xfId="6964"/>
    <cellStyle name="강조색6 2 6" xfId="6965"/>
    <cellStyle name="常规 2 18 6 3" xfId="6966"/>
    <cellStyle name="20% - 輔色5 5" xfId="6967"/>
    <cellStyle name="계산 2 2 2 2" xfId="6968"/>
    <cellStyle name="好 2 3" xfId="6969"/>
    <cellStyle name="20% - 輔色6 2" xfId="6970"/>
    <cellStyle name="40% - 强调文字颜色 5 2" xfId="6971"/>
    <cellStyle name="Normal 3 7 3" xfId="6972"/>
    <cellStyle name="常规 3 11 6 3" xfId="6973"/>
    <cellStyle name="강조색6 3 3" xfId="6974"/>
    <cellStyle name="好 2 3 2" xfId="6975"/>
    <cellStyle name="20% - 輔色6 2 2" xfId="6976"/>
    <cellStyle name="40% - 强调文字颜色 5 2 2" xfId="6977"/>
    <cellStyle name="Normal 3 7 3 2" xfId="6978"/>
    <cellStyle name="好_StartUp_JSH-20130416" xfId="6979"/>
    <cellStyle name="好 2 3 3" xfId="6980"/>
    <cellStyle name="20% - 輔色6 2 3" xfId="6981"/>
    <cellStyle name="40% - 强调文字颜色 5 2 3" xfId="6982"/>
    <cellStyle name="Währung [0]_2001" xfId="6983"/>
    <cellStyle name="好 2 4" xfId="6984"/>
    <cellStyle name="常规 5 10 7 2" xfId="6985"/>
    <cellStyle name="20% - 輔色6 3" xfId="6986"/>
    <cellStyle name="40% - 强调文字颜色 5 3" xfId="6987"/>
    <cellStyle name="Normal 3 7 4" xfId="6988"/>
    <cellStyle name="20% - 輔色6 3 2" xfId="6989"/>
    <cellStyle name="Normal 3 7 4 2" xfId="6990"/>
    <cellStyle name="20% - 輔色6 3 3" xfId="6991"/>
    <cellStyle name="40% - Accent6 2 3 3 2" xfId="6992"/>
    <cellStyle name="好 2 5" xfId="6993"/>
    <cellStyle name="常规 5 10 7 3" xfId="6994"/>
    <cellStyle name="常规 2 18 7 2" xfId="6995"/>
    <cellStyle name="20% - 輔色6 4" xfId="6996"/>
    <cellStyle name="40% - 强调文字颜色 5 4" xfId="6997"/>
    <cellStyle name="Normal 3 7 5" xfId="6998"/>
    <cellStyle name="20% - 强调文字颜色 1 2 2 3 2" xfId="6999"/>
    <cellStyle name="常规 2 6 6 6 3" xfId="7000"/>
    <cellStyle name="Sombra2 3 2" xfId="7001"/>
    <cellStyle name="20% - 强调文字颜色 1 2 2 3 3" xfId="7002"/>
    <cellStyle name="Sombra2 3 3" xfId="7003"/>
    <cellStyle name="20% - 强调文字颜色 1 2 3" xfId="7004"/>
    <cellStyle name="40% - 强调文字颜色 2 2 8" xfId="7005"/>
    <cellStyle name="20% - 强调文字颜色 1 2 3 2" xfId="7006"/>
    <cellStyle name="20% - 强调文字颜色 1 2 3 2 2" xfId="7007"/>
    <cellStyle name="40% - 강조색1 2 4" xfId="7008"/>
    <cellStyle name="20% - 强调文字颜色 1 2 3 2 3" xfId="7009"/>
    <cellStyle name="40% - 강조색1 2 5" xfId="7010"/>
    <cellStyle name="20% - 强调文字颜色 1 2 3 3 2" xfId="7011"/>
    <cellStyle name="20% - 强调文字颜色 1 2 3 3 3" xfId="7012"/>
    <cellStyle name="40% - Accent4 4 2 2" xfId="7013"/>
    <cellStyle name="20% - 强调文字颜色 1 2 4" xfId="7014"/>
    <cellStyle name="備註" xfId="7015"/>
    <cellStyle name="40% - Accent4 4 2 2 2" xfId="7016"/>
    <cellStyle name="20% - 强调文字颜色 1 2 4 2" xfId="7017"/>
    <cellStyle name="備註 2" xfId="7018"/>
    <cellStyle name="20% - 强调文字颜色 1 2 5 3" xfId="7019"/>
    <cellStyle name="20% - 强调文字颜色 1 2 7" xfId="7020"/>
    <cellStyle name="20% - 强调文字颜色 2 2" xfId="7021"/>
    <cellStyle name="20% - 强调文字颜色 2 2 2 2" xfId="7022"/>
    <cellStyle name="20% - 强调文字颜色 2 2 2 2 3" xfId="7023"/>
    <cellStyle name="60% - 강조색6 2 2 4" xfId="7024"/>
    <cellStyle name="20% - 强调文字颜色 2 2 2 3" xfId="7025"/>
    <cellStyle name="Linked Cell 3 2 2" xfId="7026"/>
    <cellStyle name="20% - 强调文字颜色 2 2 2 3 3" xfId="7027"/>
    <cellStyle name="20% - 强调文字颜色 2 2 2 4" xfId="7028"/>
    <cellStyle name="Percent 2" xfId="7029"/>
    <cellStyle name="常规 6 8 8 2" xfId="7030"/>
    <cellStyle name="20% - 强调文字颜色 2 2 2 5" xfId="7031"/>
    <cellStyle name="20% - 强调文字颜色 2 2 3" xfId="7032"/>
    <cellStyle name="40% - 强调文字颜色 3 2 8" xfId="7033"/>
    <cellStyle name="20% - 强调文字颜色 2 2 3 2" xfId="7034"/>
    <cellStyle name="20% - 强调文字颜色 2 2 3 2 2" xfId="7035"/>
    <cellStyle name="20% - 强调文字颜色 2 2 3 3" xfId="7036"/>
    <cellStyle name="Linked Cell 3 3 2" xfId="7037"/>
    <cellStyle name="20% - 强调文字颜色 2 2 3 3 2" xfId="7038"/>
    <cellStyle name="20% - 强调文字颜色 2 2 3 4" xfId="7039"/>
    <cellStyle name="常规 6 8 9 2" xfId="7040"/>
    <cellStyle name="20% - 强调文字颜色 2 2 3 5" xfId="7041"/>
    <cellStyle name="20% - 强调文字颜色 2 2 4" xfId="7042"/>
    <cellStyle name="20% - 强调文字颜色 2 2 6" xfId="7043"/>
    <cellStyle name="合計 2 3" xfId="7044"/>
    <cellStyle name="20% - 强调文字颜色 2 2 6 2" xfId="7045"/>
    <cellStyle name="Margen 3" xfId="7046"/>
    <cellStyle name="20% - 强调文字颜色 3 2 2" xfId="7047"/>
    <cellStyle name="40% - Accent3 6 3" xfId="7048"/>
    <cellStyle name="40% - 强调文字颜色 4 2 7" xfId="7049"/>
    <cellStyle name="쉼표 [0] 2 2" xfId="7050"/>
    <cellStyle name="常规 2 2 6 4 2" xfId="7051"/>
    <cellStyle name="20% - 强调文字颜色 3 2 2 2 2" xfId="7052"/>
    <cellStyle name="40% - 輔色3 3 2" xfId="7053"/>
    <cellStyle name="쉼표 [0] 2 3" xfId="7054"/>
    <cellStyle name="常规 2 2 6 4 3" xfId="7055"/>
    <cellStyle name="20% - 强调文字颜色 3 2 2 2 3" xfId="7056"/>
    <cellStyle name="40% - 輔色3 3 3" xfId="7057"/>
    <cellStyle name="常规 2 2 6 5" xfId="7058"/>
    <cellStyle name="20% - 强调文字颜色 3 2 2 3" xfId="7059"/>
    <cellStyle name="40% - 輔色3 4" xfId="7060"/>
    <cellStyle name="差_CIX2 &amp; CKI &amp; AGI" xfId="7061"/>
    <cellStyle name="常规 2 2 6 5 3" xfId="7062"/>
    <cellStyle name="40% - Accent1 2 3 2 2" xfId="7063"/>
    <cellStyle name="20% - 强调文字颜色 3 2 2 3 3" xfId="7064"/>
    <cellStyle name="常规 2 2 6 6" xfId="7065"/>
    <cellStyle name="20% - 强调文字颜色 3 2 2 4" xfId="7066"/>
    <cellStyle name="40% - 輔色3 5" xfId="7067"/>
    <cellStyle name="常规 2 2 7 4 2" xfId="7068"/>
    <cellStyle name="20% - 强调文字颜色 3 2 3 2 2" xfId="7069"/>
    <cellStyle name="40% - 輔色4 3 2" xfId="7070"/>
    <cellStyle name="常规 2 2 7 4 3" xfId="7071"/>
    <cellStyle name="20% - 强调文字颜色 3 2 3 2 3" xfId="7072"/>
    <cellStyle name="40% - 輔色4 3 3" xfId="7073"/>
    <cellStyle name="常规 2 2 7 5" xfId="7074"/>
    <cellStyle name="20% - 强调文字颜色 3 2 3 3" xfId="7075"/>
    <cellStyle name="40% - 輔色4 4" xfId="7076"/>
    <cellStyle name="常规 2 2 7 5 2" xfId="7077"/>
    <cellStyle name="20% - 强调文字颜色 3 2 3 3 2" xfId="7078"/>
    <cellStyle name="Good 2 3" xfId="7079"/>
    <cellStyle name="常规 2 2 7 6" xfId="7080"/>
    <cellStyle name="20% - 强调文字颜色 3 2 3 4" xfId="7081"/>
    <cellStyle name="40% - 輔色4 5" xfId="7082"/>
    <cellStyle name="常规 2 2 8 5" xfId="7083"/>
    <cellStyle name="20% - 强调文字颜色 3 2 4 3" xfId="7084"/>
    <cellStyle name="40% - 輔色5 4" xfId="7085"/>
    <cellStyle name="20% - 强调文字颜色 3 2 5" xfId="7086"/>
    <cellStyle name="40% - Accent2 2 2 2 2" xfId="7087"/>
    <cellStyle name="常规 2 2 9 5" xfId="7088"/>
    <cellStyle name="20% - 强调文字颜色 3 2 5 3" xfId="7089"/>
    <cellStyle name="40% - 輔色6 4" xfId="7090"/>
    <cellStyle name="20% - 强调文字颜色 3 2 7" xfId="7091"/>
    <cellStyle name="Total 7 2" xfId="7092"/>
    <cellStyle name="20% - 强调文字颜色 3 2 8" xfId="7093"/>
    <cellStyle name="20% - 强调文字颜色 4 2" xfId="7094"/>
    <cellStyle name="args.style 3" xfId="7095"/>
    <cellStyle name="40% - Accent4 6 3" xfId="7096"/>
    <cellStyle name="40% - 强调文字颜色 5 2 7" xfId="7097"/>
    <cellStyle name="20% - 强调文字颜色 4 2 2" xfId="7098"/>
    <cellStyle name="args.style 3 2" xfId="7099"/>
    <cellStyle name="40% - 强调文字颜色 5 2 8" xfId="7100"/>
    <cellStyle name="20% - 强调文字颜色 4 2 3" xfId="7101"/>
    <cellStyle name="args.style 3 3" xfId="7102"/>
    <cellStyle name="20% - 强调文字颜色 4 2 5" xfId="7103"/>
    <cellStyle name="20% - 强调文字颜色 4 2 6" xfId="7104"/>
    <cellStyle name="40% - Accent2 3 2 3 2" xfId="7105"/>
    <cellStyle name="常规 9 2 9 6 2" xfId="7106"/>
    <cellStyle name="常规 2 24 4" xfId="7107"/>
    <cellStyle name="常规 2 19 4" xfId="7108"/>
    <cellStyle name="20% - 强调文字颜色 4 2 6 3" xfId="7109"/>
    <cellStyle name="20% - 强调文字颜色 4 2 7" xfId="7110"/>
    <cellStyle name="常规 10 3 2" xfId="7111"/>
    <cellStyle name="20% - 强调文字颜色 4 2 8" xfId="7112"/>
    <cellStyle name="常规 10 3 3" xfId="7113"/>
    <cellStyle name="常规 7 15 4" xfId="7114"/>
    <cellStyle name="常规 6 16 6 2" xfId="7115"/>
    <cellStyle name="20% - 强调文字颜色 5 2 2 3" xfId="7116"/>
    <cellStyle name="40% - 着色 1 2 2" xfId="7117"/>
    <cellStyle name="常规 7 15 5" xfId="7118"/>
    <cellStyle name="常规 6 16 6 3" xfId="7119"/>
    <cellStyle name="20% - 强调文字颜色 5 2 2 4" xfId="7120"/>
    <cellStyle name="常规 9 2 3 5" xfId="7121"/>
    <cellStyle name="常规 7 16 3 2" xfId="7122"/>
    <cellStyle name="20% - 强调文字颜色 5 2 3 2 2" xfId="7123"/>
    <cellStyle name="常规 9 2 3 6" xfId="7124"/>
    <cellStyle name="常规 7 16 3 3" xfId="7125"/>
    <cellStyle name="20% - 强调文字颜色 5 2 3 2 3" xfId="7126"/>
    <cellStyle name="常规 9 2 4 6" xfId="7127"/>
    <cellStyle name="常规 7 16 4 3" xfId="7128"/>
    <cellStyle name="20% - 强调文字颜色 5 2 3 3 3" xfId="7129"/>
    <cellStyle name="好_NEAX 0205" xfId="7130"/>
    <cellStyle name="常规 7 16 5" xfId="7131"/>
    <cellStyle name="常规 6 16 7 3" xfId="7132"/>
    <cellStyle name="20% - 强调文字颜色 5 2 3 4" xfId="7133"/>
    <cellStyle name="常规 7 16 6" xfId="7134"/>
    <cellStyle name="20% - 强调文字颜色 5 2 3 5" xfId="7135"/>
    <cellStyle name="20% - 强调文字颜色 5 2 4" xfId="7136"/>
    <cellStyle name="常规 7 22 3" xfId="7137"/>
    <cellStyle name="常规 7 17 3" xfId="7138"/>
    <cellStyle name="20% - 强调文字颜色 5 2 4 2" xfId="7139"/>
    <cellStyle name="40% - アクセント 4 2 3" xfId="7140"/>
    <cellStyle name="常规 7 17 4" xfId="7141"/>
    <cellStyle name="常规 6 16 8 2" xfId="7142"/>
    <cellStyle name="20% - 强调文字颜色 5 2 4 3" xfId="7143"/>
    <cellStyle name="20% - 强调文字颜色 5 2 5" xfId="7144"/>
    <cellStyle name="40% - Accent2 4 2 2 2" xfId="7145"/>
    <cellStyle name="Плохой" xfId="7146"/>
    <cellStyle name="常规 7 18 4" xfId="7147"/>
    <cellStyle name="常规 6 16 9 2" xfId="7148"/>
    <cellStyle name="20% - 强调文字颜色 5 2 5 3" xfId="7149"/>
    <cellStyle name="20% - 强调文字颜色 5 2 6" xfId="7150"/>
    <cellStyle name="常规 7 24 3" xfId="7151"/>
    <cellStyle name="常规 7 19 3" xfId="7152"/>
    <cellStyle name="20% - 强调文字颜色 5 2 6 2" xfId="7153"/>
    <cellStyle name="注释 3 3" xfId="7154"/>
    <cellStyle name="40% - アクセント 4 4 3" xfId="7155"/>
    <cellStyle name="Bad 2 3" xfId="7156"/>
    <cellStyle name="20% - 强调文字颜色 5 2 8" xfId="7157"/>
    <cellStyle name="タイトル 4 2" xfId="7158"/>
    <cellStyle name="常规 11 3 3" xfId="7159"/>
    <cellStyle name="20% - 强调文字颜色 6 2" xfId="7160"/>
    <cellStyle name="40% - Accent6 6 3" xfId="7161"/>
    <cellStyle name="20% - 强调文字颜色 6 2 2" xfId="7162"/>
    <cellStyle name="20% - 强调文字颜色 6 2 2 2 3" xfId="7163"/>
    <cellStyle name="20% - 强调文字颜色 6 2 2 4" xfId="7164"/>
    <cellStyle name="60% - Accent2_2012_1st_Qtr_SKD_Review" xfId="7165"/>
    <cellStyle name="20% - 强调文字颜色 6 2 3 3 3" xfId="7166"/>
    <cellStyle name="60% - Accent6 2 2 2" xfId="7167"/>
    <cellStyle name="Heading 2 4" xfId="7168"/>
    <cellStyle name="20% - 强调文字颜色 6 2 4" xfId="7169"/>
    <cellStyle name="Check Cell 2 2 3" xfId="7170"/>
    <cellStyle name="Normal 5 3 3 3 2" xfId="7171"/>
    <cellStyle name="常规 2 2 22 2" xfId="7172"/>
    <cellStyle name="常规 2 2 17 2" xfId="7173"/>
    <cellStyle name="20% - 强调文字颜色 6 2 5" xfId="7174"/>
    <cellStyle name="Check Cell 2 2 4" xfId="7175"/>
    <cellStyle name="Normal 5 3 3 3 3" xfId="7176"/>
    <cellStyle name="20% - 强调文字颜色 6 2 5 3" xfId="7177"/>
    <cellStyle name="常规 2 2 22 3" xfId="7178"/>
    <cellStyle name="常规 2 2 17 3" xfId="7179"/>
    <cellStyle name="20% - 强调文字颜色 6 2 6" xfId="7180"/>
    <cellStyle name="Check Cell 2 2 5" xfId="7181"/>
    <cellStyle name="20% - 强调文字颜色 6 2 6 2" xfId="7182"/>
    <cellStyle name="20% - 强调文字颜色 6 2 6 3" xfId="7183"/>
    <cellStyle name="20% - 强调文字颜色 6 2 7" xfId="7184"/>
    <cellStyle name="常规 12 3 2" xfId="7185"/>
    <cellStyle name="20% - 着色 1 2 2" xfId="7186"/>
    <cellStyle name="40% - Accent3 4 2 3 2" xfId="7187"/>
    <cellStyle name="好_KEU Bunker Budget PFS 29-01-2010 2 3" xfId="7188"/>
    <cellStyle name="20% - 着色 2 2" xfId="7189"/>
    <cellStyle name="20% - 着色 2 2 2" xfId="7190"/>
    <cellStyle name="好_KEU Bunker Budget PFS 29-01-2010 3 3" xfId="7191"/>
    <cellStyle name="20% - 着色 3 2" xfId="7192"/>
    <cellStyle name="20% - 着色 3 2 2" xfId="7193"/>
    <cellStyle name="Total 2 2 2 3" xfId="7194"/>
    <cellStyle name="20% - 着色 4 2 2" xfId="7195"/>
    <cellStyle name="40% - Accent1 2" xfId="7196"/>
    <cellStyle name="40% - Accent1 2 2 2" xfId="7197"/>
    <cellStyle name="40% - Accent1 2 2 2 3" xfId="7198"/>
    <cellStyle name="셀 확인 4 3" xfId="7199"/>
    <cellStyle name="40% - Accent1 2 2 2 3 2" xfId="7200"/>
    <cellStyle name="40% - Accent1 2 2 2 4" xfId="7201"/>
    <cellStyle name="40% - Accent1 2 2 3" xfId="7202"/>
    <cellStyle name="40% - Accent1 2 2 3 3" xfId="7203"/>
    <cellStyle name="40% - Accent1 2 3" xfId="7204"/>
    <cellStyle name="40% - Accent1 2 3 2 3" xfId="7205"/>
    <cellStyle name="40% - 강조색3 2 4 2" xfId="7206"/>
    <cellStyle name="40% - Accent1 2 3 3" xfId="7207"/>
    <cellStyle name="常规 2 2 6 6 3" xfId="7208"/>
    <cellStyle name="40% - Accent1 2 3 3 2" xfId="7209"/>
    <cellStyle name="40% - Accent1 2 3 3 3" xfId="7210"/>
    <cellStyle name="40% - Accent1 2 4" xfId="7211"/>
    <cellStyle name="40% - Accent1 2 4 2" xfId="7212"/>
    <cellStyle name="40% - Accent1 2 4 3" xfId="7213"/>
    <cellStyle name="40% - Accent1 2 5" xfId="7214"/>
    <cellStyle name="40% - Accent1 2 6" xfId="7215"/>
    <cellStyle name="标题 4 2 2 2" xfId="7216"/>
    <cellStyle name="40% - Accent1 2 6 2" xfId="7217"/>
    <cellStyle name="常规 18 15" xfId="7218"/>
    <cellStyle name="40% - Accent1 2 7" xfId="7219"/>
    <cellStyle name="标题 4 2 2 3" xfId="7220"/>
    <cellStyle name="常规 2 3 5 5 3" xfId="7221"/>
    <cellStyle name="40% - Accent1 3 2 2 2" xfId="7222"/>
    <cellStyle name="常规 2 3 5 6 3" xfId="7223"/>
    <cellStyle name="40% - Accent1 3 2 3 2" xfId="7224"/>
    <cellStyle name="40% - Accent1 3 3" xfId="7225"/>
    <cellStyle name="常规 2 4 5 5 3" xfId="7226"/>
    <cellStyle name="40% - Accent1 4 2 2 2" xfId="7227"/>
    <cellStyle name="常规 2 4 5 6 3" xfId="7228"/>
    <cellStyle name="40% - Accent1 4 2 3 2" xfId="7229"/>
    <cellStyle name="40% - Accent1 4 2 4" xfId="7230"/>
    <cellStyle name="常规 3" xfId="7231"/>
    <cellStyle name="40% - Accent1 4 4 2" xfId="7232"/>
    <cellStyle name="Heading 4 7" xfId="7233"/>
    <cellStyle name="40% - Accent2" xfId="7234"/>
    <cellStyle name="40% - Accent2 2 2 2" xfId="7235"/>
    <cellStyle name="Accent5 2 2 3 2" xfId="7236"/>
    <cellStyle name="一般 8 4" xfId="7237"/>
    <cellStyle name="常规 4 13" xfId="7238"/>
    <cellStyle name="40% - Accent2 2 2 2 2 2" xfId="7239"/>
    <cellStyle name="常规 12 2 3" xfId="7240"/>
    <cellStyle name="40% - Accent2 2 2 2 3" xfId="7241"/>
    <cellStyle name="40% - Accent5 2 3 2" xfId="7242"/>
    <cellStyle name="40% - Accent2 2 2 2 4" xfId="7243"/>
    <cellStyle name="40% - Accent2 2 2 3" xfId="7244"/>
    <cellStyle name="40% - Accent2 2 2 4 2" xfId="7245"/>
    <cellStyle name="강조색2 2 6" xfId="7246"/>
    <cellStyle name="40% - Accent2 2 3" xfId="7247"/>
    <cellStyle name="Accent5 2 2 4" xfId="7248"/>
    <cellStyle name="40% - Accent2 2 3 2" xfId="7249"/>
    <cellStyle name="60% - アクセント 1 5" xfId="7250"/>
    <cellStyle name="Accent5 2 2 4 2" xfId="7251"/>
    <cellStyle name="40% - Accent2 2 3 2 3" xfId="7252"/>
    <cellStyle name="60% - 강조색2 2 2 4" xfId="7253"/>
    <cellStyle name="강조색4 2 2 2" xfId="7254"/>
    <cellStyle name="40% - Accent2 2 3 3" xfId="7255"/>
    <cellStyle name="60% - アクセント 1 6" xfId="7256"/>
    <cellStyle name="40% - Accent2 2 3 3 3" xfId="7257"/>
    <cellStyle name="常规 2 2 2 12" xfId="7258"/>
    <cellStyle name="강조색4 2 3 2" xfId="7259"/>
    <cellStyle name="40% - Accent2 2 3 4" xfId="7260"/>
    <cellStyle name="40% - Accent2 2 3 5" xfId="7261"/>
    <cellStyle name="40% - Accent2 2 4 3" xfId="7262"/>
    <cellStyle name="60% - アクセント 2 6" xfId="7263"/>
    <cellStyle name="標題 6" xfId="7264"/>
    <cellStyle name="40% - Accent2 2 5" xfId="7265"/>
    <cellStyle name="40% - Accent2 2 5 3" xfId="7266"/>
    <cellStyle name="60% - アクセント 3 6" xfId="7267"/>
    <cellStyle name="輸出 2 2" xfId="7268"/>
    <cellStyle name="40% - Accent2 2 6" xfId="7269"/>
    <cellStyle name="좋음 2 3" xfId="7270"/>
    <cellStyle name="常规 4 2 6" xfId="7271"/>
    <cellStyle name="40% - Accent2 2 6 2" xfId="7272"/>
    <cellStyle name="60% - アクセント 4 5" xfId="7273"/>
    <cellStyle name="좋음 2 4" xfId="7274"/>
    <cellStyle name="常规 4 2 7" xfId="7275"/>
    <cellStyle name="40% - Accent2 2 6 3" xfId="7276"/>
    <cellStyle name="60% - アクセント 4 6" xfId="7277"/>
    <cellStyle name="輸出 2 3" xfId="7278"/>
    <cellStyle name="見出し 1 2" xfId="7279"/>
    <cellStyle name="40% - Accent2 2 7" xfId="7280"/>
    <cellStyle name="40% - Accent2 3 2" xfId="7281"/>
    <cellStyle name="40% - Accent2 3 2 3" xfId="7282"/>
    <cellStyle name="40% - Accent2 3 2 4" xfId="7283"/>
    <cellStyle name="40% - Accent2 3 3" xfId="7284"/>
    <cellStyle name="40% - Accent2 3 3 2" xfId="7285"/>
    <cellStyle name="강조색1 2 2 3" xfId="7286"/>
    <cellStyle name="40% - Accent2 3 4" xfId="7287"/>
    <cellStyle name="40% - Accent2 4 2 3" xfId="7288"/>
    <cellStyle name="40% - Accent2 4 2 4" xfId="7289"/>
    <cellStyle name="40% - Accent2 4 4 2" xfId="7290"/>
    <cellStyle name="超链接 3 2 2" xfId="7291"/>
    <cellStyle name="40% - Accent3" xfId="7292"/>
    <cellStyle name="差_2012_1st_Qtr_SKD_Review 2" xfId="7293"/>
    <cellStyle name="超链接 3 2 2 2" xfId="7294"/>
    <cellStyle name="常规 9 2 2 8" xfId="7295"/>
    <cellStyle name="40% - Accent3 2" xfId="7296"/>
    <cellStyle name="40% - Accent3 2 3 3" xfId="7297"/>
    <cellStyle name="常规 7 15 5 3" xfId="7298"/>
    <cellStyle name="40% - Accent3 2 3 3 2" xfId="7299"/>
    <cellStyle name="标题 2 4" xfId="7300"/>
    <cellStyle name="40% - Accent3 2 3 3 3" xfId="7301"/>
    <cellStyle name="标题 2 5" xfId="7302"/>
    <cellStyle name="40% - Accent3 2 3 4" xfId="7303"/>
    <cellStyle name="40% - Accent3 2 4 3" xfId="7304"/>
    <cellStyle name="40% - Accent3 2 5" xfId="7305"/>
    <cellStyle name="Neutral 4 2 3 2" xfId="7306"/>
    <cellStyle name="40% - Accent3 2 5 2" xfId="7307"/>
    <cellStyle name="40% - Accent3 2 6" xfId="7308"/>
    <cellStyle name="40% - Accent3 2 6 2" xfId="7309"/>
    <cellStyle name="40% - Accent3 2 6 3" xfId="7310"/>
    <cellStyle name="标题 2 3 2" xfId="7311"/>
    <cellStyle name="計算 2" xfId="7312"/>
    <cellStyle name="40% - Accent3 3 2 3 2" xfId="7313"/>
    <cellStyle name="常规 9 2 2 9 3" xfId="7314"/>
    <cellStyle name="40% - Accent3 3 3" xfId="7315"/>
    <cellStyle name="40% - Accent3 3 4" xfId="7316"/>
    <cellStyle name="40% - Accent3 3 5" xfId="7317"/>
    <cellStyle name="好_PA2 1xWH50 無NGB加SKU-20130123 3" xfId="7318"/>
    <cellStyle name="40% - Accent3 4 2 2" xfId="7319"/>
    <cellStyle name="40% - Accent3 4 2 3" xfId="7320"/>
    <cellStyle name="40% - Accent3 4 2 4" xfId="7321"/>
    <cellStyle name="Accent1 4 4 2" xfId="7322"/>
    <cellStyle name="40% - Accent3 4 3 2" xfId="7323"/>
    <cellStyle name="40% - Accent3 5 2" xfId="7324"/>
    <cellStyle name="差_IHS 0302" xfId="7325"/>
    <cellStyle name="常规 18 5 4 3" xfId="7326"/>
    <cellStyle name="40% - Accent3 6" xfId="7327"/>
    <cellStyle name="60% - 强调文字颜色 1 2 2 3" xfId="7328"/>
    <cellStyle name="40% - Accent3 6 2" xfId="7329"/>
    <cellStyle name="40% - 强调文字颜色 4 2 6" xfId="7330"/>
    <cellStyle name="40% - Accent3 7" xfId="7331"/>
    <cellStyle name="40% - Accent3_012-(KMX) BTL Schedules for KHH_Cebu" xfId="7332"/>
    <cellStyle name="千位分隔[0] 2 4 4" xfId="7333"/>
    <cellStyle name="Normal - Style1" xfId="7334"/>
    <cellStyle name="超链接 3 2 3" xfId="7335"/>
    <cellStyle name="40% - Accent4" xfId="7336"/>
    <cellStyle name="差_2012_1st_Qtr_SKD_Review 3" xfId="7337"/>
    <cellStyle name="超链接 3 2 3 2" xfId="7338"/>
    <cellStyle name="常规 9 2 3 8" xfId="7339"/>
    <cellStyle name="40% - Accent4 2" xfId="7340"/>
    <cellStyle name="千位分隔[0] 2 4 4 2" xfId="7341"/>
    <cellStyle name="Normal - Style1 2" xfId="7342"/>
    <cellStyle name="差_JTP 與 Coscon CNP 互換 - 20130415" xfId="7343"/>
    <cellStyle name="常规 9 2 3 8 2" xfId="7344"/>
    <cellStyle name="40% - Accent4 2 2" xfId="7345"/>
    <cellStyle name="Accent5 4 2 3" xfId="7346"/>
    <cellStyle name="差_JTP 與 Coscon CNP 互換 - 20130415 2" xfId="7347"/>
    <cellStyle name="40% - Accent4 2 2 2" xfId="7348"/>
    <cellStyle name="Accent5 4 2 3 2" xfId="7349"/>
    <cellStyle name="60% - 强调文字颜色 6 2 2 2" xfId="7350"/>
    <cellStyle name="40% - Accent4 2 2 2 3" xfId="7351"/>
    <cellStyle name="Heading 10" xfId="7352"/>
    <cellStyle name="常规 2 2 5 3 3" xfId="7353"/>
    <cellStyle name="40% - Accent4 2 2 2 3 2" xfId="7354"/>
    <cellStyle name="40% - 輔色2 2 3" xfId="7355"/>
    <cellStyle name="60% - 强调文字颜色 6 2 2 3" xfId="7356"/>
    <cellStyle name="40% - Accent4 2 2 2 4" xfId="7357"/>
    <cellStyle name="Heading 11" xfId="7358"/>
    <cellStyle name="40% - Accent4 2 2 3" xfId="7359"/>
    <cellStyle name="40% - Accent4 2 2 3 2" xfId="7360"/>
    <cellStyle name="40% - Accent4 2 2 3 3" xfId="7361"/>
    <cellStyle name="60% - 强调文字颜色 6 2 3 2" xfId="7362"/>
    <cellStyle name="40% - Accent4 2 2 4" xfId="7363"/>
    <cellStyle name="요약 4 3" xfId="7364"/>
    <cellStyle name="Accent2 2 4 2" xfId="7365"/>
    <cellStyle name="40% - Акцент2 2" xfId="7366"/>
    <cellStyle name="40% - Accent4 2 3 2 3" xfId="7367"/>
    <cellStyle name="40% - Accent4 2 4" xfId="7368"/>
    <cellStyle name="60% - Accent6 2" xfId="7369"/>
    <cellStyle name="Lien hypertexte visité" xfId="7370"/>
    <cellStyle name="40% - Accent4 2 4 2" xfId="7371"/>
    <cellStyle name="60% - Accent6 2 2" xfId="7372"/>
    <cellStyle name="Lien hypertexte visité 2" xfId="7373"/>
    <cellStyle name="40% - Accent4 2 5" xfId="7374"/>
    <cellStyle name="60% - Accent6 3" xfId="7375"/>
    <cellStyle name="40% - Accent4 2 5 2" xfId="7376"/>
    <cellStyle name="60% - Accent6 3 2" xfId="7377"/>
    <cellStyle name="40% - Accent4 2 5 3" xfId="7378"/>
    <cellStyle name="60% - Accent6 3 3" xfId="7379"/>
    <cellStyle name="40% - Accent4 2 6" xfId="7380"/>
    <cellStyle name="60% - Accent6 4" xfId="7381"/>
    <cellStyle name="40% - Accent4 2 6 3" xfId="7382"/>
    <cellStyle name="60% - Accent6 4 3" xfId="7383"/>
    <cellStyle name="40% - Accent4 2 7" xfId="7384"/>
    <cellStyle name="60% - Accent6 5" xfId="7385"/>
    <cellStyle name="40% - Accent4 2 8" xfId="7386"/>
    <cellStyle name="60% - Accent6 6" xfId="7387"/>
    <cellStyle name="40% - Accent4 3 2 2" xfId="7388"/>
    <cellStyle name="Title 2 2 5" xfId="7389"/>
    <cellStyle name="40% - Accent4 3 2 2 2" xfId="7390"/>
    <cellStyle name="Heading 4 4 5" xfId="7391"/>
    <cellStyle name="40% - Accent4 3 2 3" xfId="7392"/>
    <cellStyle name="60% - アクセント 1" xfId="7393"/>
    <cellStyle name="40% - Accent4 3 2 3 2" xfId="7394"/>
    <cellStyle name="60% - アクセント 1 2" xfId="7395"/>
    <cellStyle name="40% - Accent4 3 2 4" xfId="7396"/>
    <cellStyle name="60% - アクセント 2" xfId="7397"/>
    <cellStyle name="標題" xfId="7398"/>
    <cellStyle name="40% - Accent4 3 4 2" xfId="7399"/>
    <cellStyle name="강조색3 2 3 3" xfId="7400"/>
    <cellStyle name="40% - Accent4 4 2" xfId="7401"/>
    <cellStyle name="40% - Accent4 4 3" xfId="7402"/>
    <cellStyle name="40% - Accent4 4 4" xfId="7403"/>
    <cellStyle name="Hyperlink seguido 2" xfId="7404"/>
    <cellStyle name="40% - Accent4 5 2" xfId="7405"/>
    <cellStyle name="args.style 2 2" xfId="7406"/>
    <cellStyle name="40% - Accent4 5 3" xfId="7407"/>
    <cellStyle name="Title 2" xfId="7408"/>
    <cellStyle name="40% - Accent4 6 2" xfId="7409"/>
    <cellStyle name="40% - 强调文字颜色 5 2 6" xfId="7410"/>
    <cellStyle name="40% - Accent5 2 2 2" xfId="7411"/>
    <cellStyle name="タイトル 5" xfId="7412"/>
    <cellStyle name="40% - Accent5 2 2 2 2 2" xfId="7413"/>
    <cellStyle name="輔色1 2 2" xfId="7414"/>
    <cellStyle name="Bad 3 3 2" xfId="7415"/>
    <cellStyle name="40% - Accent5 2 2 3" xfId="7416"/>
    <cellStyle name="タイトル 6" xfId="7417"/>
    <cellStyle name="40% - Accent6 4 2 3" xfId="7418"/>
    <cellStyle name="40% - Accent5 2 2 4 2" xfId="7419"/>
    <cellStyle name="輔色3 2" xfId="7420"/>
    <cellStyle name="Bad 5 3" xfId="7421"/>
    <cellStyle name="40% - Accent5 2 3 3" xfId="7422"/>
    <cellStyle name="40% - Accent5 2 3 3 3" xfId="7423"/>
    <cellStyle name="제목 1 6" xfId="7424"/>
    <cellStyle name="Total 2 4 2" xfId="7425"/>
    <cellStyle name="40% - Accent5 2 3 4" xfId="7426"/>
    <cellStyle name="40% - Accent5 2 6" xfId="7427"/>
    <cellStyle name="壞_Elsa_ 201202 3" xfId="7428"/>
    <cellStyle name="40% - Accent5 2 6 2" xfId="7429"/>
    <cellStyle name="40% - Accent5 2 7" xfId="7430"/>
    <cellStyle name="Accent2 4 2 2 2" xfId="7431"/>
    <cellStyle name="常规 9 2 4 9 3" xfId="7432"/>
    <cellStyle name="40% - Accent5 3 3" xfId="7433"/>
    <cellStyle name="60% - 강조색2 2 2 5" xfId="7434"/>
    <cellStyle name="40% - Accent5 3 3 2" xfId="7435"/>
    <cellStyle name="강조색4 2 2 3" xfId="7436"/>
    <cellStyle name="货币 2 2 2" xfId="7437"/>
    <cellStyle name="40% - Accent5 3 3 3" xfId="7438"/>
    <cellStyle name="강조색4 2 2 4" xfId="7439"/>
    <cellStyle name="40% - Accent5 3 4" xfId="7440"/>
    <cellStyle name="常规 2 2 2 13" xfId="7441"/>
    <cellStyle name="40% - Accent5 3 4 2" xfId="7442"/>
    <cellStyle name="강조색4 2 3 3" xfId="7443"/>
    <cellStyle name="40% - Accent5 3 5" xfId="7444"/>
    <cellStyle name="40% - Accent5 4 2" xfId="7445"/>
    <cellStyle name="常规 2 7 4" xfId="7446"/>
    <cellStyle name="40% - Accent5 4 2 2" xfId="7447"/>
    <cellStyle name="標題 4 4" xfId="7448"/>
    <cellStyle name="40% - Accent5 4 2 4" xfId="7449"/>
    <cellStyle name="常规 6 14 5 3" xfId="7450"/>
    <cellStyle name="Accent3 4 4 2" xfId="7451"/>
    <cellStyle name="40% - Accent5 4 3" xfId="7452"/>
    <cellStyle name="输入 2 4" xfId="7453"/>
    <cellStyle name="常规 2 8 4" xfId="7454"/>
    <cellStyle name="40% - Accent5 4 3 2" xfId="7455"/>
    <cellStyle name="40% - Accent5 4 4" xfId="7456"/>
    <cellStyle name="40% - Accent5 4 5" xfId="7457"/>
    <cellStyle name="60% - 强调文字颜色 1 2 4 3" xfId="7458"/>
    <cellStyle name="常规 18 5 6 3" xfId="7459"/>
    <cellStyle name="40% - Accent5 6" xfId="7460"/>
    <cellStyle name="Good 2 2 2" xfId="7461"/>
    <cellStyle name="40% - Accent5 6 2" xfId="7462"/>
    <cellStyle name="40% - 强调文字颜色 6 2 6" xfId="7463"/>
    <cellStyle name="Good 2 2 2 2" xfId="7464"/>
    <cellStyle name="超链接 3 2 5" xfId="7465"/>
    <cellStyle name="40% - Accent6" xfId="7466"/>
    <cellStyle name="千位分隔[0] 2 4 6" xfId="7467"/>
    <cellStyle name="常规 2 6 5 6 3" xfId="7468"/>
    <cellStyle name="Normal - Style3" xfId="7469"/>
    <cellStyle name="Sombra1 3 2" xfId="7470"/>
    <cellStyle name="常规 9 2 5 8" xfId="7471"/>
    <cellStyle name="40% - Accent6 2" xfId="7472"/>
    <cellStyle name="良い 2 3" xfId="7473"/>
    <cellStyle name="Normal - Style3 2" xfId="7474"/>
    <cellStyle name="常规 9 2 5 8 2" xfId="7475"/>
    <cellStyle name="40% - Accent6 2 2" xfId="7476"/>
    <cellStyle name="汇总 3 2 3" xfId="7477"/>
    <cellStyle name="Normal - Style3 2 2" xfId="7478"/>
    <cellStyle name="40% - Accent6 2 2 2 3 2" xfId="7479"/>
    <cellStyle name="40% - Accent6 2 2 2 4" xfId="7480"/>
    <cellStyle name="연결된 셀 2 5" xfId="7481"/>
    <cellStyle name="40% - Accent6 2 2 3 2" xfId="7482"/>
    <cellStyle name="Accent3 2 2 2 2 2" xfId="7483"/>
    <cellStyle name="연결된 셀 2 6" xfId="7484"/>
    <cellStyle name="40% - Accent6 2 2 3 3" xfId="7485"/>
    <cellStyle name="常规 3 2 12" xfId="7486"/>
    <cellStyle name="40% - Accent6 2 2 4 2" xfId="7487"/>
    <cellStyle name="60% - 强调文字颜色 3 2 2" xfId="7488"/>
    <cellStyle name="Accent3 2 2 2 3 2" xfId="7489"/>
    <cellStyle name="40% - Accent6 2 3 2" xfId="7490"/>
    <cellStyle name="千位分隔[0] 2 2 2 2 2 2" xfId="7491"/>
    <cellStyle name="40% - Accent6 2 3 3" xfId="7492"/>
    <cellStyle name="Accent3 2 2 3 2" xfId="7493"/>
    <cellStyle name="40% - Accent6 2 4" xfId="7494"/>
    <cellStyle name="40% - Accent6 2 4 2" xfId="7495"/>
    <cellStyle name="千位分隔[0] 2 2 2 2 3 2" xfId="7496"/>
    <cellStyle name="40% - Accent6 2 4 3" xfId="7497"/>
    <cellStyle name="Accent3 2 2 4 2" xfId="7498"/>
    <cellStyle name="千位分隔[0] 2 2 2 2 4 2" xfId="7499"/>
    <cellStyle name="40% - Accent6 2 5 3" xfId="7500"/>
    <cellStyle name="40% - Accent6 2 6 2" xfId="7501"/>
    <cellStyle name="40% - Accent6 3 2 3 2" xfId="7502"/>
    <cellStyle name="Accent1 3 2" xfId="7503"/>
    <cellStyle name="40% - Accent6 3 3 3" xfId="7504"/>
    <cellStyle name="Accent2 3" xfId="7505"/>
    <cellStyle name="강조색5 2 2 4" xfId="7506"/>
    <cellStyle name="常规 10 7 3" xfId="7507"/>
    <cellStyle name="40% - Accent6 3 4 2" xfId="7508"/>
    <cellStyle name="Accent3 2" xfId="7509"/>
    <cellStyle name="강조색5 2 3 3" xfId="7510"/>
    <cellStyle name="常规 10 8 2" xfId="7511"/>
    <cellStyle name="40% - Accent6 4" xfId="7512"/>
    <cellStyle name="Normal - Style3 4" xfId="7513"/>
    <cellStyle name="Bad 5" xfId="7514"/>
    <cellStyle name="40% - Accent6 4 2" xfId="7515"/>
    <cellStyle name="常规 11 6" xfId="7516"/>
    <cellStyle name="40% - Accent6 4 2 4" xfId="7517"/>
    <cellStyle name="輔色3 3" xfId="7518"/>
    <cellStyle name="Accent4 4 4 2" xfId="7519"/>
    <cellStyle name="설명 텍스트 2 2 3 3" xfId="7520"/>
    <cellStyle name="40% - Accent6 4 4 2" xfId="7521"/>
    <cellStyle name="常规 18 5 7 2" xfId="7522"/>
    <cellStyle name="40% - Accent6 5" xfId="7523"/>
    <cellStyle name="Warning Text 2 2 2 2" xfId="7524"/>
    <cellStyle name="40% - Accent6 5 2" xfId="7525"/>
    <cellStyle name="Warning Text 2 2 2 2 2" xfId="7526"/>
    <cellStyle name="常规 12 6" xfId="7527"/>
    <cellStyle name="40% - Accent6 5 3" xfId="7528"/>
    <cellStyle name="常规 12 7" xfId="7529"/>
    <cellStyle name="常规 18 5 7 3" xfId="7530"/>
    <cellStyle name="40% - Accent6 6" xfId="7531"/>
    <cellStyle name="Good 2 3 2" xfId="7532"/>
    <cellStyle name="Warning Text 2 2 2 3" xfId="7533"/>
    <cellStyle name="40% - Accent6 7" xfId="7534"/>
    <cellStyle name="Warning Text 2 2 2 4" xfId="7535"/>
    <cellStyle name="40% - Accent6 8" xfId="7536"/>
    <cellStyle name="40% - Акцент1 2" xfId="7537"/>
    <cellStyle name="나쁨 2 4 2" xfId="7538"/>
    <cellStyle name="40% - Акцент2" xfId="7539"/>
    <cellStyle name="나쁨 2 4 3" xfId="7540"/>
    <cellStyle name="40% - Акцент3" xfId="7541"/>
    <cellStyle name="40% - Акцент3 3" xfId="7542"/>
    <cellStyle name="40% - Акцент5" xfId="7543"/>
    <cellStyle name="40% - Акцент5 2" xfId="7544"/>
    <cellStyle name="40% - Акцент5 3" xfId="7545"/>
    <cellStyle name="40% - Акцент6" xfId="7546"/>
    <cellStyle name="40% - Акцент6 2" xfId="7547"/>
    <cellStyle name="40% - Акцент6 3" xfId="7548"/>
    <cellStyle name="40% - アクセント 1" xfId="7549"/>
    <cellStyle name="40% - アクセント 1 2" xfId="7550"/>
    <cellStyle name="강조색4 2 4" xfId="7551"/>
    <cellStyle name="40% - アクセント 1 2 2" xfId="7552"/>
    <cellStyle name="강조색4 2 4 2" xfId="7553"/>
    <cellStyle name="40% - アクセント 1 2 3" xfId="7554"/>
    <cellStyle name="강조색4 2 4 3" xfId="7555"/>
    <cellStyle name="40% - アクセント 1 3 2" xfId="7556"/>
    <cellStyle name="40% - アクセント 1 3 3" xfId="7557"/>
    <cellStyle name="40% - アクセント 1 4 2" xfId="7558"/>
    <cellStyle name="40% - アクセント 1 4 3" xfId="7559"/>
    <cellStyle name="Calc Currency (0) 2" xfId="7560"/>
    <cellStyle name="40% - アクセント 1 5" xfId="7561"/>
    <cellStyle name="40% - アクセント 2 2 2" xfId="7562"/>
    <cellStyle name="40% - アクセント 1 6" xfId="7563"/>
    <cellStyle name="40% - アクセント 2 2 3" xfId="7564"/>
    <cellStyle name="40% - アクセント 2" xfId="7565"/>
    <cellStyle name="40% - アクセント 2 2" xfId="7566"/>
    <cellStyle name="40% - アクセント 2 4" xfId="7567"/>
    <cellStyle name="40% - アクセント 2 4 2" xfId="7568"/>
    <cellStyle name="40% - アクセント 3 5" xfId="7569"/>
    <cellStyle name="常规 2 2 4 4 2 2 2" xfId="7570"/>
    <cellStyle name="40% - アクセント 2 4 3" xfId="7571"/>
    <cellStyle name="40% - アクセント 3 6" xfId="7572"/>
    <cellStyle name="40% - アクセント 3" xfId="7573"/>
    <cellStyle name="40% - アクセント 3 2" xfId="7574"/>
    <cellStyle name="40% - アクセント 3 2 2" xfId="7575"/>
    <cellStyle name="40% - アクセント 3 2 3" xfId="7576"/>
    <cellStyle name="40% - アクセント 3 3" xfId="7577"/>
    <cellStyle name="40% - アクセント 3 3 2" xfId="7578"/>
    <cellStyle name="40% - アクセント 3 3 3" xfId="7579"/>
    <cellStyle name="40% - アクセント 3 4" xfId="7580"/>
    <cellStyle name="40% - アクセント 3 4 2" xfId="7581"/>
    <cellStyle name="40% - アクセント 4 2" xfId="7582"/>
    <cellStyle name="注释 2" xfId="7583"/>
    <cellStyle name="40% - アクセント 4 3" xfId="7584"/>
    <cellStyle name="注释 2 2" xfId="7585"/>
    <cellStyle name="40% - アクセント 4 3 2" xfId="7586"/>
    <cellStyle name="常规 7 23 2" xfId="7587"/>
    <cellStyle name="常规 7 18 2" xfId="7588"/>
    <cellStyle name="계산 2 2 3 3" xfId="7589"/>
    <cellStyle name="注释 3" xfId="7590"/>
    <cellStyle name="常规 7 3 10 2" xfId="7591"/>
    <cellStyle name="40% - アクセント 4 4" xfId="7592"/>
    <cellStyle name="注释 3 2" xfId="7593"/>
    <cellStyle name="40% - アクセント 4 4 2" xfId="7594"/>
    <cellStyle name="注释 4" xfId="7595"/>
    <cellStyle name="常规 7 3 10 3" xfId="7596"/>
    <cellStyle name="40% - アクセント 4 5" xfId="7597"/>
    <cellStyle name="40% - アクセント 5 2" xfId="7598"/>
    <cellStyle name="常规 7 10 7 3" xfId="7599"/>
    <cellStyle name="常规 2 3 6 2 2 3" xfId="7600"/>
    <cellStyle name="40% - アクセント 5 2 2" xfId="7601"/>
    <cellStyle name="常规 2 2 8 10" xfId="7602"/>
    <cellStyle name="40% - アクセント 5 3" xfId="7603"/>
    <cellStyle name="常规 2 2 8 11" xfId="7604"/>
    <cellStyle name="40% - アクセント 5 4" xfId="7605"/>
    <cellStyle name="常规 7 10 9 3" xfId="7606"/>
    <cellStyle name="40% - アクセント 5 4 2" xfId="7607"/>
    <cellStyle name="常规 2 2 8 12" xfId="7608"/>
    <cellStyle name="40% - アクセント 5 5" xfId="7609"/>
    <cellStyle name="40% - アクセント 5 6" xfId="7610"/>
    <cellStyle name="40% - アクセント 6" xfId="7611"/>
    <cellStyle name="40% - アクセント 6 2" xfId="7612"/>
    <cellStyle name="常规 7 11 7 3" xfId="7613"/>
    <cellStyle name="40% - アクセント 6 2 2" xfId="7614"/>
    <cellStyle name="40% - アクセント 6 3" xfId="7615"/>
    <cellStyle name="常规 7 4 4 3" xfId="7616"/>
    <cellStyle name="Warning Text_2012_1st_Qtr_SKD_Review" xfId="7617"/>
    <cellStyle name="常规 7 11 8 3" xfId="7618"/>
    <cellStyle name="40% - アクセント 6 3 2" xfId="7619"/>
    <cellStyle name="40% - アクセント 6 3 3" xfId="7620"/>
    <cellStyle name="40% - アクセント 6 5" xfId="7621"/>
    <cellStyle name="40% - 강조색1 2" xfId="7622"/>
    <cellStyle name="요약 2 2 3 3" xfId="7623"/>
    <cellStyle name="40% - 강조색1 2 2 2" xfId="7624"/>
    <cellStyle name="40% - 강조색1 2 2 2 2" xfId="7625"/>
    <cellStyle name="40% - 강조색1 2 2 2 3" xfId="7626"/>
    <cellStyle name="40% - 강조색1 2 2 3" xfId="7627"/>
    <cellStyle name="メモ 3 2" xfId="7628"/>
    <cellStyle name="常规 10 5 4 2" xfId="7629"/>
    <cellStyle name="40% - 강조색1 2 2 3 2" xfId="7630"/>
    <cellStyle name="40% - 강조색1 2 2 3 3" xfId="7631"/>
    <cellStyle name="40% - 강조색1 2 2 4" xfId="7632"/>
    <cellStyle name="60% - Accent4 4 2 3 2" xfId="7633"/>
    <cellStyle name="メモ 3 3" xfId="7634"/>
    <cellStyle name="常规 10 5 4 3" xfId="7635"/>
    <cellStyle name="40% - 강조색1 2 2 5" xfId="7636"/>
    <cellStyle name="40% - 강조색1 2 3" xfId="7637"/>
    <cellStyle name="40% - 강조색1 2 3 2" xfId="7638"/>
    <cellStyle name="40% - 강조색1 2 3 3" xfId="7639"/>
    <cellStyle name="メモ 4 2" xfId="7640"/>
    <cellStyle name="40% - 강조색1 2 4 2" xfId="7641"/>
    <cellStyle name="常规_Sheet1_73" xfId="7642"/>
    <cellStyle name="40% - 강조색1 2 4 3" xfId="7643"/>
    <cellStyle name="40% - 강조색1 2 6" xfId="7644"/>
    <cellStyle name="Input 4 3 2" xfId="7645"/>
    <cellStyle name="40% - 강조색1 3" xfId="7646"/>
    <cellStyle name="40% - 강조색1 3 3" xfId="7647"/>
    <cellStyle name="40% - 강조색1 4" xfId="7648"/>
    <cellStyle name="40% - 강조색1 4 3" xfId="7649"/>
    <cellStyle name="40% - 강조색1 5" xfId="7650"/>
    <cellStyle name="40% - 강조색1 5 3" xfId="7651"/>
    <cellStyle name="Heading 1 2 2 4" xfId="7652"/>
    <cellStyle name="40% - 강조색1 6" xfId="7653"/>
    <cellStyle name="常规 3 9 2 2" xfId="7654"/>
    <cellStyle name="40% - 강조색1 7" xfId="7655"/>
    <cellStyle name="40% - 강조색2" xfId="7656"/>
    <cellStyle name="Normal 2 13 3" xfId="7657"/>
    <cellStyle name="40% - 강조색2 2" xfId="7658"/>
    <cellStyle name="Heading 3 2 2 5" xfId="7659"/>
    <cellStyle name="40% - 강조색2 2 2 2 2" xfId="7660"/>
    <cellStyle name="常规 2 2 10 2" xfId="7661"/>
    <cellStyle name="40% - 강조색2 2 2 2 3" xfId="7662"/>
    <cellStyle name="40% - 강조색2 2 2 3 2" xfId="7663"/>
    <cellStyle name="常规 2 2 11 2" xfId="7664"/>
    <cellStyle name="40% - 강조색2 2 2 3 3" xfId="7665"/>
    <cellStyle name="40% - 강조색2 2 3" xfId="7666"/>
    <cellStyle name="40% - 강조색2 2 3 2" xfId="7667"/>
    <cellStyle name="40% - 강조색2 2 4" xfId="7668"/>
    <cellStyle name="備註 2 2" xfId="7669"/>
    <cellStyle name="40% - 강조색2 2 5" xfId="7670"/>
    <cellStyle name="備註 2 3" xfId="7671"/>
    <cellStyle name="40% - 강조색2 2 6" xfId="7672"/>
    <cellStyle name="Input 5 3 2" xfId="7673"/>
    <cellStyle name="40% - 강조색2 4" xfId="7674"/>
    <cellStyle name="40% - 강조색2 4 3" xfId="7675"/>
    <cellStyle name="40% - 강조색2 5" xfId="7676"/>
    <cellStyle name="Пояснение 2" xfId="7677"/>
    <cellStyle name="40% - 강조색2 5 2" xfId="7678"/>
    <cellStyle name="Heading 1 3 2 3" xfId="7679"/>
    <cellStyle name="40% - 강조색2 5 3" xfId="7680"/>
    <cellStyle name="40% - 강조색2 6" xfId="7681"/>
    <cellStyle name="Пояснение 3" xfId="7682"/>
    <cellStyle name="常规 3 9 3 2" xfId="7683"/>
    <cellStyle name="40% - 강조색2 7" xfId="7684"/>
    <cellStyle name="40% - 강조색3" xfId="7685"/>
    <cellStyle name="Heading 4 2 3 2" xfId="7686"/>
    <cellStyle name="40% - 강조색3 2" xfId="7687"/>
    <cellStyle name="常规 3 17 8" xfId="7688"/>
    <cellStyle name="40% - 강조색3 2 2 2 2" xfId="7689"/>
    <cellStyle name="常规 3 17 9" xfId="7690"/>
    <cellStyle name="40% - 강조색3 2 2 2 3" xfId="7691"/>
    <cellStyle name="常规 3 18 8" xfId="7692"/>
    <cellStyle name="40% - 강조색3 2 2 3 2" xfId="7693"/>
    <cellStyle name="常规 3 18 9" xfId="7694"/>
    <cellStyle name="40% - 강조색3 2 2 3 3" xfId="7695"/>
    <cellStyle name="40% - 강조색3 2 3" xfId="7696"/>
    <cellStyle name="40% - 강조색3 2 3 2" xfId="7697"/>
    <cellStyle name="40% - 강조색3 2 3 3" xfId="7698"/>
    <cellStyle name="40% - 강조색3 2 4" xfId="7699"/>
    <cellStyle name="표준_(정보부문)월별인원계획" xfId="7700"/>
    <cellStyle name="40% - 강조색3 2 5" xfId="7701"/>
    <cellStyle name="40% - 강조색3 2 6" xfId="7702"/>
    <cellStyle name="40% - 강조색3 3" xfId="7703"/>
    <cellStyle name="40% - 강조색3 3 3" xfId="7704"/>
    <cellStyle name="40% - 강조색3 4 3" xfId="7705"/>
    <cellStyle name="40% - 강조색3 5 2" xfId="7706"/>
    <cellStyle name="Heading 1 4 2 3" xfId="7707"/>
    <cellStyle name="40% - 강조색3 5 3" xfId="7708"/>
    <cellStyle name="Heading 1 4 2 4" xfId="7709"/>
    <cellStyle name="40% - 강조색3 6" xfId="7710"/>
    <cellStyle name="常规 3 9 4 2" xfId="7711"/>
    <cellStyle name="40% - 강조색3 7" xfId="7712"/>
    <cellStyle name="常规 3 8 10" xfId="7713"/>
    <cellStyle name="40% - 강조색4" xfId="7714"/>
    <cellStyle name="40% - 강조색4 2" xfId="7715"/>
    <cellStyle name="Neutral 2 5" xfId="7716"/>
    <cellStyle name="40% - 강조색4 2 2 2" xfId="7717"/>
    <cellStyle name="40% - 강조색4 2 2 3" xfId="7718"/>
    <cellStyle name="常规 2 25 9 3" xfId="7719"/>
    <cellStyle name="40% - 강조색4 2 2 3 2" xfId="7720"/>
    <cellStyle name="40% - 강조색4 2 2 4" xfId="7721"/>
    <cellStyle name="40% - 강조색4 2 3" xfId="7722"/>
    <cellStyle name="40% - 강조색4 2 3 3" xfId="7723"/>
    <cellStyle name="40% - 강조색4 2 4" xfId="7724"/>
    <cellStyle name="アクセント 5 2" xfId="7725"/>
    <cellStyle name="40% - 강조색4 2 4 2" xfId="7726"/>
    <cellStyle name="常规 7 13 9" xfId="7727"/>
    <cellStyle name="アクセント 5 2 2" xfId="7728"/>
    <cellStyle name="40% - 강조색4 2 4 3" xfId="7729"/>
    <cellStyle name="アクセント 5 2 3" xfId="7730"/>
    <cellStyle name="경고문 2 2" xfId="7731"/>
    <cellStyle name="40% - 강조색4 2 5" xfId="7732"/>
    <cellStyle name="40% - 强调文字颜色 3 2 2 3 2" xfId="7733"/>
    <cellStyle name="アクセント 5 3" xfId="7734"/>
    <cellStyle name="40% - 강조색4 2 6" xfId="7735"/>
    <cellStyle name="40% - 强调文字颜色 3 2 2 3 3" xfId="7736"/>
    <cellStyle name="Title_012-(KMX) BTL Schedules for KHH_Cebu" xfId="7737"/>
    <cellStyle name="アクセント 5 4" xfId="7738"/>
    <cellStyle name="40% - 강조색4 3" xfId="7739"/>
    <cellStyle name="Neutral 2 6" xfId="7740"/>
    <cellStyle name="40% - 강조색4 3 3" xfId="7741"/>
    <cellStyle name="40% - 강조색4 4" xfId="7742"/>
    <cellStyle name="40% - 강조색4 4 3" xfId="7743"/>
    <cellStyle name="好_JSH-20130416 2" xfId="7744"/>
    <cellStyle name="40% - 강조색4 5" xfId="7745"/>
    <cellStyle name="40% - 강조색4 5 2" xfId="7746"/>
    <cellStyle name="Heading 3" xfId="7747"/>
    <cellStyle name="好_JSH-20130416 3" xfId="7748"/>
    <cellStyle name="40% - 강조색4 6" xfId="7749"/>
    <cellStyle name="常规 3 9 5 2" xfId="7750"/>
    <cellStyle name="40% - 강조색4 7" xfId="7751"/>
    <cellStyle name="常规 3 8 11" xfId="7752"/>
    <cellStyle name="40% - 강조색5" xfId="7753"/>
    <cellStyle name="40% - 강조색5 2" xfId="7754"/>
    <cellStyle name="40% - 강조색5 2 2 2" xfId="7755"/>
    <cellStyle name="Heading 3 5 3" xfId="7756"/>
    <cellStyle name="千位分隔[0] 2 9" xfId="7757"/>
    <cellStyle name="常规 6 38" xfId="7758"/>
    <cellStyle name="常规 33 3" xfId="7759"/>
    <cellStyle name="40% - 강조색5 2 2 2 2" xfId="7760"/>
    <cellStyle name="アクセント 3 4 3" xfId="7761"/>
    <cellStyle name="常规 6 39" xfId="7762"/>
    <cellStyle name="40% - 강조색5 2 2 2 3" xfId="7763"/>
    <cellStyle name="40% - 강조색5 2 2 5" xfId="7764"/>
    <cellStyle name="60% - Accent2 4 2 2 2" xfId="7765"/>
    <cellStyle name="40% - 강조색5 2 3" xfId="7766"/>
    <cellStyle name="40% - 강조색5 2 3 2" xfId="7767"/>
    <cellStyle name="40% - 강조색5 2 3 3" xfId="7768"/>
    <cellStyle name="40% - 강조색5 2 4" xfId="7769"/>
    <cellStyle name="40% - 강조색5 2 4 2" xfId="7770"/>
    <cellStyle name="경고문 4" xfId="7771"/>
    <cellStyle name="40% - 강조색5 2 4 3" xfId="7772"/>
    <cellStyle name="경고문 5" xfId="7773"/>
    <cellStyle name="40% - 강조색5 2 5" xfId="7774"/>
    <cellStyle name="40% - 强调文字颜色 3 2 3 3 2" xfId="7775"/>
    <cellStyle name="40% - 강조색5 3" xfId="7776"/>
    <cellStyle name="40% - 강조색5 3 3" xfId="7777"/>
    <cellStyle name="40% - 강조색5 4" xfId="7778"/>
    <cellStyle name="Heading1" xfId="7779"/>
    <cellStyle name="40% - 강조색5 4 3" xfId="7780"/>
    <cellStyle name="40% - 강조색5 5" xfId="7781"/>
    <cellStyle name="Heading2" xfId="7782"/>
    <cellStyle name="40% - 강조색5 5 2" xfId="7783"/>
    <cellStyle name="Heading2 2" xfId="7784"/>
    <cellStyle name="40% - 강조색5 5 3" xfId="7785"/>
    <cellStyle name="常规 3 9 6 2" xfId="7786"/>
    <cellStyle name="40% - 강조색5 7" xfId="7787"/>
    <cellStyle name="40% - 강조색6" xfId="7788"/>
    <cellStyle name="好_StartUp_2012Q1 3" xfId="7789"/>
    <cellStyle name="40% - 강조색6 2" xfId="7790"/>
    <cellStyle name="Neutral 4 5" xfId="7791"/>
    <cellStyle name="40% - 강조색6 2 2 2" xfId="7792"/>
    <cellStyle name="40% - 강조색6 2 2 2 2" xfId="7793"/>
    <cellStyle name="Good 2 2 5" xfId="7794"/>
    <cellStyle name="40% - 강조색6 2 2 2 3" xfId="7795"/>
    <cellStyle name="常规 2 2 12 2" xfId="7796"/>
    <cellStyle name="40% - 강조색6 2 2 3" xfId="7797"/>
    <cellStyle name="40% - 강조색6 2 2 3 2" xfId="7798"/>
    <cellStyle name="40% - 강조색6 2 2 3 3" xfId="7799"/>
    <cellStyle name="常规 2 2 12 3" xfId="7800"/>
    <cellStyle name="40% - 강조색6 2 2 4" xfId="7801"/>
    <cellStyle name="40% - 강조색6 2 2 5" xfId="7802"/>
    <cellStyle name="40% - 강조색6 3" xfId="7803"/>
    <cellStyle name="好_IA2" xfId="7804"/>
    <cellStyle name="40% - 강조색6 3 3" xfId="7805"/>
    <cellStyle name="40% - 강조색6 4" xfId="7806"/>
    <cellStyle name="好_CVX" xfId="7807"/>
    <cellStyle name="40% - 강조색6 4 3" xfId="7808"/>
    <cellStyle name="40% - 강조색6 6" xfId="7809"/>
    <cellStyle name="常规 3 9 7 2" xfId="7810"/>
    <cellStyle name="40% - 강조색6 7" xfId="7811"/>
    <cellStyle name="计算 2 5 2" xfId="7812"/>
    <cellStyle name="40% - 輔色1" xfId="7813"/>
    <cellStyle name="Calculation 4 2 4" xfId="7814"/>
    <cellStyle name="Heading 2 2 2 3" xfId="7815"/>
    <cellStyle name="标题 1 2 4 3" xfId="7816"/>
    <cellStyle name="제목 1 2 2 5" xfId="7817"/>
    <cellStyle name="常规 2 2 4 3" xfId="7818"/>
    <cellStyle name="40% - 輔色1 2" xfId="7819"/>
    <cellStyle name="Heading 2 2 2 3 2" xfId="7820"/>
    <cellStyle name="常规 2 2 4 3 3" xfId="7821"/>
    <cellStyle name="40% - 輔色1 2 3" xfId="7822"/>
    <cellStyle name="常规 2 2 4 4" xfId="7823"/>
    <cellStyle name="40% - 輔色1 3" xfId="7824"/>
    <cellStyle name="40% - 强调文字颜色 4 2 5 2" xfId="7825"/>
    <cellStyle name="常规 2 2 4 4 2" xfId="7826"/>
    <cellStyle name="40% - 輔色1 3 2" xfId="7827"/>
    <cellStyle name="Accent2 4 2 4" xfId="7828"/>
    <cellStyle name="常规 2 2 4 4 3" xfId="7829"/>
    <cellStyle name="40% - 輔色1 3 3" xfId="7830"/>
    <cellStyle name="常规 2 2 4 5" xfId="7831"/>
    <cellStyle name="40% - 輔色1 4" xfId="7832"/>
    <cellStyle name="40% - 强调文字颜色 4 2 5 3" xfId="7833"/>
    <cellStyle name="常规 2 2 5 3" xfId="7834"/>
    <cellStyle name="40% - 輔色2 2" xfId="7835"/>
    <cellStyle name="常规 2 3 11 5" xfId="7836"/>
    <cellStyle name="Heading 2 2 2 4 2" xfId="7837"/>
    <cellStyle name="常规 2 2 5 3 2" xfId="7838"/>
    <cellStyle name="40% - 輔色2 2 2" xfId="7839"/>
    <cellStyle name="常规 2 2 5 4" xfId="7840"/>
    <cellStyle name="40% - 輔色2 3" xfId="7841"/>
    <cellStyle name="常规 2 3 11 6" xfId="7842"/>
    <cellStyle name="40% - 强调文字颜色 4 2 6 2" xfId="7843"/>
    <cellStyle name="常规 2 2 5 4 3" xfId="7844"/>
    <cellStyle name="40% - 輔色2 3 3" xfId="7845"/>
    <cellStyle name="常规 2 2 5 5" xfId="7846"/>
    <cellStyle name="40% - 輔色2 4" xfId="7847"/>
    <cellStyle name="常规 2 3 11 7" xfId="7848"/>
    <cellStyle name="40% - 强调文字颜色 4 2 6 3" xfId="7849"/>
    <cellStyle name="常规 2 2 5 6" xfId="7850"/>
    <cellStyle name="40% - 輔色2 5" xfId="7851"/>
    <cellStyle name="常规 2 2 6 3" xfId="7852"/>
    <cellStyle name="40% - 輔色3 2" xfId="7853"/>
    <cellStyle name="常规 2 2 6 3 2" xfId="7854"/>
    <cellStyle name="常规 2 11 7" xfId="7855"/>
    <cellStyle name="40% - 輔色3 2 2" xfId="7856"/>
    <cellStyle name="常规 2 2 6 3 3" xfId="7857"/>
    <cellStyle name="常规 2 11 8" xfId="7858"/>
    <cellStyle name="40% - 輔色3 2 3" xfId="7859"/>
    <cellStyle name="常规 2 2 7 3 2" xfId="7860"/>
    <cellStyle name="40% - 輔色4 2 2" xfId="7861"/>
    <cellStyle name="常规 2 2 7 3 3" xfId="7862"/>
    <cellStyle name="40% - 輔色4 2 3" xfId="7863"/>
    <cellStyle name="60% - Accent1_012-(KMX) BTL Schedules for KHH_Cebu" xfId="7864"/>
    <cellStyle name="常规 7 2 2 2 2" xfId="7865"/>
    <cellStyle name="常规 2 2 8 3" xfId="7866"/>
    <cellStyle name="40% - 輔色5 2" xfId="7867"/>
    <cellStyle name="Normal 4 13" xfId="7868"/>
    <cellStyle name="常规 7 2 2 2 2 2" xfId="7869"/>
    <cellStyle name="常规 2 2 8 3 2" xfId="7870"/>
    <cellStyle name="40% - 輔色5 2 2" xfId="7871"/>
    <cellStyle name="Warning Text 2 4" xfId="7872"/>
    <cellStyle name="常规 2 2 8 3 3" xfId="7873"/>
    <cellStyle name="40% - 輔色5 2 3" xfId="7874"/>
    <cellStyle name="Warning Text 2 5" xfId="7875"/>
    <cellStyle name="常规 2 2 8 4 3" xfId="7876"/>
    <cellStyle name="40% - 輔色5 3 3" xfId="7877"/>
    <cellStyle name="常规 2 2 8 6" xfId="7878"/>
    <cellStyle name="40% - 輔色5 5" xfId="7879"/>
    <cellStyle name="常规 7 2 2 3" xfId="7880"/>
    <cellStyle name="40% - 輔色6" xfId="7881"/>
    <cellStyle name="常规 7 2 2 3 2" xfId="7882"/>
    <cellStyle name="常规 2 2 9 3" xfId="7883"/>
    <cellStyle name="40% - 輔色6 2" xfId="7884"/>
    <cellStyle name="常规 2 3 2 2 10" xfId="7885"/>
    <cellStyle name="40% - 輔色6 2 2" xfId="7886"/>
    <cellStyle name="40% - 輔色6 5" xfId="7887"/>
    <cellStyle name="40% - 强调文字颜色 1 2 2 2" xfId="7888"/>
    <cellStyle name="汇总 2 5" xfId="7889"/>
    <cellStyle name="40% - 强调文字颜色 1 2 2 2 3" xfId="7890"/>
    <cellStyle name="40% - 强调文字颜色 1 2 2 3" xfId="7891"/>
    <cellStyle name="汇总 3 4" xfId="7892"/>
    <cellStyle name="40% - 强调文字颜色 1 2 2 3 2" xfId="7893"/>
    <cellStyle name="40% - 强调文字颜色 1 2 2 4" xfId="7894"/>
    <cellStyle name="超链接 3 2" xfId="7895"/>
    <cellStyle name="常规 9 2 13 11" xfId="7896"/>
    <cellStyle name="40% - 强调文字颜色 1 2 3 2 2" xfId="7897"/>
    <cellStyle name="差_2012_1st_Qtr_SKD_Review" xfId="7898"/>
    <cellStyle name="超链接 3 3" xfId="7899"/>
    <cellStyle name="40% - 强调文字颜色 1 2 3 2 3" xfId="7900"/>
    <cellStyle name="超链接 4 2" xfId="7901"/>
    <cellStyle name="40% - 强调文字颜色 1 2 3 3 2" xfId="7902"/>
    <cellStyle name="超链接 4 3" xfId="7903"/>
    <cellStyle name="40% - 强调文字颜色 1 2 3 3 3" xfId="7904"/>
    <cellStyle name="常规 2 3 3 2 2 2" xfId="7905"/>
    <cellStyle name="40% - 强调文字颜色 1 2 4" xfId="7906"/>
    <cellStyle name="常规 3 17 2 3" xfId="7907"/>
    <cellStyle name="40% - 强调文字颜色 1 2 4 2" xfId="7908"/>
    <cellStyle name="40% - 强调文字颜色 1 2 4 3" xfId="7909"/>
    <cellStyle name="常规 2 3 3 2 2 3" xfId="7910"/>
    <cellStyle name="40% - 强调文字颜色 1 2 5" xfId="7911"/>
    <cellStyle name="常规 3 17 3 3" xfId="7912"/>
    <cellStyle name="40% - 强调文字颜色 1 2 5 2" xfId="7913"/>
    <cellStyle name="40% - 强调文字颜色 1 2 5 3" xfId="7914"/>
    <cellStyle name="40% - 强调文字颜色 1 2 6 3" xfId="7915"/>
    <cellStyle name="40% - 强调文字颜色 1 2 8" xfId="7916"/>
    <cellStyle name="40% - 强调文字颜色 2 2 2 2 2" xfId="7917"/>
    <cellStyle name="pricing 3 2" xfId="7918"/>
    <cellStyle name="40% - 强调文字颜色 2 2 2 2 3" xfId="7919"/>
    <cellStyle name="pricing 3 3" xfId="7920"/>
    <cellStyle name="40% - 强调文字颜色 2 2 2 4" xfId="7921"/>
    <cellStyle name="40% - 强调文字颜色 2 2 2 5" xfId="7922"/>
    <cellStyle name="40% - 强调文字颜色 2 2 3 2" xfId="7923"/>
    <cellStyle name="Calculation 2 2 2 3" xfId="7924"/>
    <cellStyle name="40% - 强调文字颜色 2 2 3 2 3" xfId="7925"/>
    <cellStyle name="40% - 强调文字颜色 2 2 3 3" xfId="7926"/>
    <cellStyle name="Calculation 2 2 2 4" xfId="7927"/>
    <cellStyle name="40% - 强调文字颜色 2 2 3 3 3" xfId="7928"/>
    <cellStyle name="40% - 强调文字颜色 2 2 3 4" xfId="7929"/>
    <cellStyle name="40% - 强调文字颜色 2 2 4" xfId="7930"/>
    <cellStyle name="40% - 强调文字颜色 2 2 4 3" xfId="7931"/>
    <cellStyle name="40% - 强调文字颜色 3 2 2 2 2" xfId="7932"/>
    <cellStyle name="アクセント 4 3" xfId="7933"/>
    <cellStyle name="40% - 强调文字颜色 3 2 2 2 3" xfId="7934"/>
    <cellStyle name="アクセント 4 4" xfId="7935"/>
    <cellStyle name="40% - 强调文字颜色 3 2 2 3" xfId="7936"/>
    <cellStyle name="40% - 强调文字颜色 3 2 2 4" xfId="7937"/>
    <cellStyle name="40% - 强调文字颜色 3 2 3 2" xfId="7938"/>
    <cellStyle name="40% - 强调文字颜色 3 2 3 2 2" xfId="7939"/>
    <cellStyle name="40% - 强调文字颜色 3 2 3 2 3" xfId="7940"/>
    <cellStyle name="Normal 5 2 2 2" xfId="7941"/>
    <cellStyle name="Заголовок 3 2" xfId="7942"/>
    <cellStyle name="40% - 强调文字颜色 3 2 3 3" xfId="7943"/>
    <cellStyle name="40% - 强调文字颜色 3 2 3 4" xfId="7944"/>
    <cellStyle name="40% - 强调文字颜色 3 2 4" xfId="7945"/>
    <cellStyle name="Normal 34" xfId="7946"/>
    <cellStyle name="40% - 强调文字颜色 3 2 4 2" xfId="7947"/>
    <cellStyle name="Normal 34 2" xfId="7948"/>
    <cellStyle name="40% - 强调文字颜色 3 2 4 3" xfId="7949"/>
    <cellStyle name="Normal 34 3" xfId="7950"/>
    <cellStyle name="40% - 强调文字颜色 3 2 5" xfId="7951"/>
    <cellStyle name="40% - 强调文字颜色 3 2 5 2" xfId="7952"/>
    <cellStyle name="40% - 强调文字颜色 3 2 6 2" xfId="7953"/>
    <cellStyle name="40% - 强调文字颜色 3 2 6 3" xfId="7954"/>
    <cellStyle name="40% - 强调文字颜色 4 2 2 2" xfId="7955"/>
    <cellStyle name="40% - 强调文字颜色 4 2 2 2 2" xfId="7956"/>
    <cellStyle name="40% - 强调文字颜色 4 2 2 2 3" xfId="7957"/>
    <cellStyle name="常规 3 13 9 2" xfId="7958"/>
    <cellStyle name="40% - 强调文字颜色 4 2 2 3" xfId="7959"/>
    <cellStyle name="40% - 强调文字颜色 4 2 3 2 3" xfId="7960"/>
    <cellStyle name="요약 2 6" xfId="7961"/>
    <cellStyle name="强调文字颜色 1 3" xfId="7962"/>
    <cellStyle name="常规 2 2 2 4 3" xfId="7963"/>
    <cellStyle name="Accent2 2 2 5" xfId="7964"/>
    <cellStyle name="40% - 强调文字颜色 4 2 4" xfId="7965"/>
    <cellStyle name="N 4 3" xfId="7966"/>
    <cellStyle name="40% - 强调文字颜色 4 2 4 2" xfId="7967"/>
    <cellStyle name="Heading 2 2 2 2 3" xfId="7968"/>
    <cellStyle name="40% - 强调文字颜色 4 2 4 3" xfId="7969"/>
    <cellStyle name="Heading 2 2 2 2 4" xfId="7970"/>
    <cellStyle name="40% - 强调文字颜色 4 2 5" xfId="7971"/>
    <cellStyle name="40% - 强调文字颜色 5 2 2 2" xfId="7972"/>
    <cellStyle name="40% - 强调文字颜色 5 2 2 2 2" xfId="7973"/>
    <cellStyle name="40% - 强调文字颜色 5 2 2 3" xfId="7974"/>
    <cellStyle name="40% - 强调文字颜色 5 2 2 3 2" xfId="7975"/>
    <cellStyle name="40% - 强调文字颜色 5 2 2 3 3" xfId="7976"/>
    <cellStyle name="40% - 强调文字颜色 5 2 2 4" xfId="7977"/>
    <cellStyle name="40% - 强调文字颜色 5 2 2 5" xfId="7978"/>
    <cellStyle name="好_StartUp_JSH-20130416 2" xfId="7979"/>
    <cellStyle name="40% - 强调文字颜色 5 2 3 2" xfId="7980"/>
    <cellStyle name="好 4" xfId="7981"/>
    <cellStyle name="常规 3 2 2 4 2" xfId="7982"/>
    <cellStyle name="常规 2 11 3 2" xfId="7983"/>
    <cellStyle name="Normal 3 9" xfId="7984"/>
    <cellStyle name="常规 3 11 8" xfId="7985"/>
    <cellStyle name="40% - 强调文字颜色 5 2 3 2 2" xfId="7986"/>
    <cellStyle name="강조색6 5" xfId="7987"/>
    <cellStyle name="常规 3 11 9" xfId="7988"/>
    <cellStyle name="40% - 强调文字颜色 5 2 3 2 3" xfId="7989"/>
    <cellStyle name="강조색6 6" xfId="7990"/>
    <cellStyle name="好_StartUp_JSH-20130416 3" xfId="7991"/>
    <cellStyle name="40% - 强调文字颜色 5 2 3 3" xfId="7992"/>
    <cellStyle name="常规 3 12 8" xfId="7993"/>
    <cellStyle name="40% - 强调文字颜色 5 2 3 3 2" xfId="7994"/>
    <cellStyle name="常规 2 11 4 2" xfId="7995"/>
    <cellStyle name="Normal 4 9" xfId="7996"/>
    <cellStyle name="常规 3 12 9" xfId="7997"/>
    <cellStyle name="40% - 强调文字颜色 5 2 3 3 3" xfId="7998"/>
    <cellStyle name="40% - 强调文字颜色 5 2 3 4" xfId="7999"/>
    <cellStyle name="40% - 强调文字颜色 5 2 3 5" xfId="8000"/>
    <cellStyle name="40% - 强调文字颜色 5 2 4" xfId="8001"/>
    <cellStyle name="40% - 强调文字颜色 5 2 5" xfId="8002"/>
    <cellStyle name="40% - 强调文字颜色 5 2 5 2" xfId="8003"/>
    <cellStyle name="40% - 强调文字颜色 5 2 5 3" xfId="8004"/>
    <cellStyle name="常规 19 13" xfId="8005"/>
    <cellStyle name="40% - 强调文字颜色 5 2 6 2" xfId="8006"/>
    <cellStyle name="タイトル" xfId="8007"/>
    <cellStyle name="常规 19 14" xfId="8008"/>
    <cellStyle name="40% - 强调文字颜色 5 2 6 3" xfId="8009"/>
    <cellStyle name="RevList 2" xfId="8010"/>
    <cellStyle name="常规 4 3 4" xfId="8011"/>
    <cellStyle name="40% - 强调文字颜色 6 2 2 2" xfId="8012"/>
    <cellStyle name="60% - アクセント 5 3" xfId="8013"/>
    <cellStyle name="常规 7 10 3" xfId="8014"/>
    <cellStyle name="常规 5 6" xfId="8015"/>
    <cellStyle name="Copied 3" xfId="8016"/>
    <cellStyle name="常规 5 11 2 4" xfId="8017"/>
    <cellStyle name="常规 2 3 22" xfId="8018"/>
    <cellStyle name="常规 2 3 17" xfId="8019"/>
    <cellStyle name="常规 2 24 2 3" xfId="8020"/>
    <cellStyle name="常规 2 19 2 3" xfId="8021"/>
    <cellStyle name="40% - 强调文字颜色 6 2 2 2 2" xfId="8022"/>
    <cellStyle name="60% - アクセント 5 3 2" xfId="8023"/>
    <cellStyle name="常规 7 10 3 2" xfId="8024"/>
    <cellStyle name="常规 5 6 2" xfId="8025"/>
    <cellStyle name="Copied 3 2" xfId="8026"/>
    <cellStyle name="常规 2 3 23" xfId="8027"/>
    <cellStyle name="常规 2 3 18" xfId="8028"/>
    <cellStyle name="40% - 强调文字颜色 6 2 2 2 3" xfId="8029"/>
    <cellStyle name="60% - アクセント 5 3 3" xfId="8030"/>
    <cellStyle name="常规 7 10 3 3" xfId="8031"/>
    <cellStyle name="常规 5 6 3" xfId="8032"/>
    <cellStyle name="Copied 3 3" xfId="8033"/>
    <cellStyle name="좋음 3 2" xfId="8034"/>
    <cellStyle name="常规 4 3 5" xfId="8035"/>
    <cellStyle name="40% - 强调文字颜色 6 2 2 3" xfId="8036"/>
    <cellStyle name="60% - アクセント 5 4" xfId="8037"/>
    <cellStyle name="새귑_BOOK1" xfId="8038"/>
    <cellStyle name="常规 7 10 4" xfId="8039"/>
    <cellStyle name="常规 5 7" xfId="8040"/>
    <cellStyle name="Copied 4" xfId="8041"/>
    <cellStyle name="常规 2 19 3 3" xfId="8042"/>
    <cellStyle name="40% - 强调文字颜色 6 2 2 3 2" xfId="8043"/>
    <cellStyle name="60% - アクセント 5 4 2" xfId="8044"/>
    <cellStyle name="Bad_2012_1st_Qtr_SKD_Review" xfId="8045"/>
    <cellStyle name="常规 7 10 4 2" xfId="8046"/>
    <cellStyle name="常规 5 7 2" xfId="8047"/>
    <cellStyle name="Copied 4 2" xfId="8048"/>
    <cellStyle name="40% - 强调文字颜色 6 2 2 3 3" xfId="8049"/>
    <cellStyle name="60% - アクセント 5 4 3" xfId="8050"/>
    <cellStyle name="常规 7 10 4 3" xfId="8051"/>
    <cellStyle name="常规 5 7 3" xfId="8052"/>
    <cellStyle name="Copied 4 3" xfId="8053"/>
    <cellStyle name="좋음 3 3" xfId="8054"/>
    <cellStyle name="見出し 1 2 2" xfId="8055"/>
    <cellStyle name="40% - 强调文字颜色 6 2 2 4" xfId="8056"/>
    <cellStyle name="60% - アクセント 5 5" xfId="8057"/>
    <cellStyle name="常规 7 10 5" xfId="8058"/>
    <cellStyle name="常规 5 8" xfId="8059"/>
    <cellStyle name="Copied 5" xfId="8060"/>
    <cellStyle name="常规 4 4 4" xfId="8061"/>
    <cellStyle name="40% - 强调文字颜色 6 2 3 2" xfId="8062"/>
    <cellStyle name="60% - アクセント 6 3" xfId="8063"/>
    <cellStyle name="常规 5 12 2 4" xfId="8064"/>
    <cellStyle name="常规 2 30 2 3" xfId="8065"/>
    <cellStyle name="常规 2 25 2 3" xfId="8066"/>
    <cellStyle name="40% - 强调文字颜色 6 2 3 2 2" xfId="8067"/>
    <cellStyle name="60% - アクセント 6 3 2" xfId="8068"/>
    <cellStyle name="常规 2 25 2 4" xfId="8069"/>
    <cellStyle name="40% - 强调文字颜色 6 2 3 2 3" xfId="8070"/>
    <cellStyle name="60% - アクセント 6 3 3" xfId="8071"/>
    <cellStyle name="좋음 4 2" xfId="8072"/>
    <cellStyle name="常规 4 4 5" xfId="8073"/>
    <cellStyle name="40% - 强调文字颜色 6 2 3 3" xfId="8074"/>
    <cellStyle name="60% - アクセント 6 4" xfId="8075"/>
    <cellStyle name="常规 2 25 3 3" xfId="8076"/>
    <cellStyle name="40% - 强调文字颜色 6 2 3 3 2" xfId="8077"/>
    <cellStyle name="60% - アクセント 6 4 2" xfId="8078"/>
    <cellStyle name="Normal 5 3 6" xfId="8079"/>
    <cellStyle name="40% - 强调文字颜色 6 2 3 3 3" xfId="8080"/>
    <cellStyle name="60% - アクセント 6 4 3" xfId="8081"/>
    <cellStyle name="40% - 强调文字颜色 6 2 4" xfId="8082"/>
    <cellStyle name="常规 4 5 4" xfId="8083"/>
    <cellStyle name="40% - 强调文字颜色 6 2 4 2" xfId="8084"/>
    <cellStyle name="Output" xfId="8085"/>
    <cellStyle name="좋음 5 2" xfId="8086"/>
    <cellStyle name="常规 4 5 5" xfId="8087"/>
    <cellStyle name="40% - 强调文字颜色 6 2 4 3" xfId="8088"/>
    <cellStyle name="Header1 2 2" xfId="8089"/>
    <cellStyle name="40% - 强调文字颜色 6 2 5" xfId="8090"/>
    <cellStyle name="常规 4 6 4" xfId="8091"/>
    <cellStyle name="40% - 强调文字颜色 6 2 5 2" xfId="8092"/>
    <cellStyle name="常规 4 7 4" xfId="8093"/>
    <cellStyle name="40% - 强调文字颜色 6 2 6 2" xfId="8094"/>
    <cellStyle name="Good 2 2 2 2 2" xfId="8095"/>
    <cellStyle name="常规 5 10 8 2" xfId="8096"/>
    <cellStyle name="40% - 强调文字颜色 6 3" xfId="8097"/>
    <cellStyle name="常规 5 10 8 3" xfId="8098"/>
    <cellStyle name="常规 2 18 8 2" xfId="8099"/>
    <cellStyle name="40% - 强调文字颜色 6 4" xfId="8100"/>
    <cellStyle name="常规 6 16 6" xfId="8101"/>
    <cellStyle name="40% - 着色 1 2" xfId="8102"/>
    <cellStyle name="Header1 5" xfId="8103"/>
    <cellStyle name="常规 6 17 6" xfId="8104"/>
    <cellStyle name="40% - 着色 2 2" xfId="8105"/>
    <cellStyle name="Header2 5" xfId="8106"/>
    <cellStyle name="常规 6 19 6" xfId="8107"/>
    <cellStyle name="常规 2 6 5 2 3" xfId="8108"/>
    <cellStyle name="40% - 着色 4 2" xfId="8109"/>
    <cellStyle name="60% - Accent6 4 2 2 2" xfId="8110"/>
    <cellStyle name="合計 7" xfId="8111"/>
    <cellStyle name="常规 2 6 5 3 3" xfId="8112"/>
    <cellStyle name="40% - 着色 5 2" xfId="8113"/>
    <cellStyle name="60% - Accent6 4 2 3 2" xfId="8114"/>
    <cellStyle name="合計 7 2" xfId="8115"/>
    <cellStyle name="40% - 着色 5 2 2" xfId="8116"/>
    <cellStyle name="千位分隔[0] 2 2 6" xfId="8117"/>
    <cellStyle name="常规 2 6 5 4 3" xfId="8118"/>
    <cellStyle name="40% - 着色 6 2" xfId="8119"/>
    <cellStyle name="好_JTP 與 Coscon CNP 互換 - 20130415 2" xfId="8120"/>
    <cellStyle name="60% - Accent1" xfId="8121"/>
    <cellStyle name="60% - Accent1 2 2 2 2 2" xfId="8122"/>
    <cellStyle name="60% - Accent1 2 2 2 3" xfId="8123"/>
    <cellStyle name="常规 9 2 11 5 2" xfId="8124"/>
    <cellStyle name="60% - 강조색6 2 2" xfId="8125"/>
    <cellStyle name="60% - Accent1 2 2 2 4" xfId="8126"/>
    <cellStyle name="常规 9 2 11 5 3" xfId="8127"/>
    <cellStyle name="60% - 강조색6 2 3" xfId="8128"/>
    <cellStyle name="60% - Accent1 2 2 4 2" xfId="8129"/>
    <cellStyle name="60% - 강조색3 2 2 2 2" xfId="8130"/>
    <cellStyle name="60% - Accent1 3" xfId="8131"/>
    <cellStyle name="60% - Accent1 4" xfId="8132"/>
    <cellStyle name="60% - Accent1 4 2 3 2" xfId="8133"/>
    <cellStyle name="60% - Accent1 4 2 4" xfId="8134"/>
    <cellStyle name="常规 19 7" xfId="8135"/>
    <cellStyle name="60% - Accent1 4 4 2" xfId="8136"/>
    <cellStyle name="百分比 256" xfId="8137"/>
    <cellStyle name="60% - Accent1 5 2" xfId="8138"/>
    <cellStyle name="60% - Accent1 5 3" xfId="8139"/>
    <cellStyle name="60% - Accent2 2 2" xfId="8140"/>
    <cellStyle name="60% - Accent2 2 2 2" xfId="8141"/>
    <cellStyle name="60% - Accent2 2 2 2 2 2" xfId="8142"/>
    <cellStyle name="常规 3 12 5 2" xfId="8143"/>
    <cellStyle name="60% - Accent2 2 2 2 3" xfId="8144"/>
    <cellStyle name="Normal 4 6 2" xfId="8145"/>
    <cellStyle name="60% - Accent2 2 2 2 3 2" xfId="8146"/>
    <cellStyle name="60% - 강조색5 2 2 4" xfId="8147"/>
    <cellStyle name="Normal 4 6 2 2" xfId="8148"/>
    <cellStyle name="常规 3 12 5 3" xfId="8149"/>
    <cellStyle name="60% - Accent2 2 2 2 4" xfId="8150"/>
    <cellStyle name="Normal 4 6 3" xfId="8151"/>
    <cellStyle name="60% - Accent2 2 2 3" xfId="8152"/>
    <cellStyle name="60% - Accent2 2 2 5" xfId="8153"/>
    <cellStyle name="60% - 강조색4 2 2 3" xfId="8154"/>
    <cellStyle name="どちらでもない 4 3" xfId="8155"/>
    <cellStyle name="60% - Accent2 2 3" xfId="8156"/>
    <cellStyle name="常规 2 4 2 2 9" xfId="8157"/>
    <cellStyle name="60% - Accent2 2 3 2" xfId="8158"/>
    <cellStyle name="60% - 强调文字颜色 5 2 3" xfId="8159"/>
    <cellStyle name="60% - Accent2 2 4 2" xfId="8160"/>
    <cellStyle name="60% - Accent2 3 2" xfId="8161"/>
    <cellStyle name="나쁨 2 2 3" xfId="8162"/>
    <cellStyle name="60% - Accent2 3 2 2" xfId="8163"/>
    <cellStyle name="60% - Accent2 3 3" xfId="8164"/>
    <cellStyle name="나쁨 2 3 3" xfId="8165"/>
    <cellStyle name="60% - Accent2 3 3 2" xfId="8166"/>
    <cellStyle name="60% - 强调文字颜色 6 2 3" xfId="8167"/>
    <cellStyle name="60% - Accent2 3 4" xfId="8168"/>
    <cellStyle name="Lien hypertexte 3 2" xfId="8169"/>
    <cellStyle name="60% - Accent2 4" xfId="8170"/>
    <cellStyle name="60% - Accent2 4 2" xfId="8171"/>
    <cellStyle name="60% - Accent2 4 2 3" xfId="8172"/>
    <cellStyle name="60% - Accent2 4 2 3 2" xfId="8173"/>
    <cellStyle name="60% - Accent2 4 2 4" xfId="8174"/>
    <cellStyle name="リンク セル" xfId="8175"/>
    <cellStyle name="60% - Accent2 4 3" xfId="8176"/>
    <cellStyle name="60% - Accent2 4 4" xfId="8177"/>
    <cellStyle name="60% - Accent2 4 5" xfId="8178"/>
    <cellStyle name="60% - Accent2 6" xfId="8179"/>
    <cellStyle name="60% - Accent3 2 2" xfId="8180"/>
    <cellStyle name="60% - Accent3 2 2 2" xfId="8181"/>
    <cellStyle name="Heading 1 2 2 2 4" xfId="8182"/>
    <cellStyle name="Accent3 3 3" xfId="8183"/>
    <cellStyle name="常规 10 8 3 3" xfId="8184"/>
    <cellStyle name="60% - Accent3 2 2 2 2 2" xfId="8185"/>
    <cellStyle name="N 2 3" xfId="8186"/>
    <cellStyle name="千位分隔[0] 2 2 3 3 2" xfId="8187"/>
    <cellStyle name="60% - Accent3 2 2 2 3" xfId="8188"/>
    <cellStyle name="60% - Accent3 2 2 2 3 2" xfId="8189"/>
    <cellStyle name="N 3 3" xfId="8190"/>
    <cellStyle name="강조색6 2 2 4" xfId="8191"/>
    <cellStyle name="Normal 3 6 2 4" xfId="8192"/>
    <cellStyle name="60% - Accent3 2 2 2 4" xfId="8193"/>
    <cellStyle name="Accent3 3 4" xfId="8194"/>
    <cellStyle name="60% - Accent3 2 2 3" xfId="8195"/>
    <cellStyle name="강조색4 2 2 5" xfId="8196"/>
    <cellStyle name="60% - 강조색5 2 2 2 2" xfId="8197"/>
    <cellStyle name="60% - Accent3 2 2 4 2" xfId="8198"/>
    <cellStyle name="货币 2 2 3" xfId="8199"/>
    <cellStyle name="60% - 강조색5 2 2 3" xfId="8200"/>
    <cellStyle name="60% - Accent3 2 2 5" xfId="8201"/>
    <cellStyle name="뷭?_BOOKSHIP" xfId="8202"/>
    <cellStyle name="60% - Accent3 2 3" xfId="8203"/>
    <cellStyle name="60% - Accent3 2 4" xfId="8204"/>
    <cellStyle name="60% - Accent3 2 5" xfId="8205"/>
    <cellStyle name="60% - Accent3 3 4" xfId="8206"/>
    <cellStyle name="60% - Accent3 4 2" xfId="8207"/>
    <cellStyle name="입력 2 2 2 3" xfId="8208"/>
    <cellStyle name="60% - Accent3 4 3" xfId="8209"/>
    <cellStyle name="60% - Accent3 4 5" xfId="8210"/>
    <cellStyle name="常规 15 3 2 3" xfId="8211"/>
    <cellStyle name="60% - Accent3 5" xfId="8212"/>
    <cellStyle name="60% - Accent3 5 2" xfId="8213"/>
    <cellStyle name="입력 2 2 3 3" xfId="8214"/>
    <cellStyle name="60% - Accent3 5 3" xfId="8215"/>
    <cellStyle name="60% - Accent3 6" xfId="8216"/>
    <cellStyle name="60% - Акцент4 3" xfId="8217"/>
    <cellStyle name="60% - Accent3_012-(KMX) BTL Schedules for KHH_Cebu" xfId="8218"/>
    <cellStyle name="60% - Accent4 2" xfId="8219"/>
    <cellStyle name="60% - Accent4 2 2" xfId="8220"/>
    <cellStyle name="常规 10 7 5" xfId="8221"/>
    <cellStyle name="Accent2 5" xfId="8222"/>
    <cellStyle name="60% - Accent4 2 2 2 3 2" xfId="8223"/>
    <cellStyle name="60% - Accent4 2 3" xfId="8224"/>
    <cellStyle name="Bad 4 2 2 2" xfId="8225"/>
    <cellStyle name="60% - Accent4 3" xfId="8226"/>
    <cellStyle name="60% - Accent4 3 2" xfId="8227"/>
    <cellStyle name="60% - Accent4 3 2 2" xfId="8228"/>
    <cellStyle name="輔色6 2 3" xfId="8229"/>
    <cellStyle name="60% - Accent4 3 3" xfId="8230"/>
    <cellStyle name="60% - Accent4 3 3 2" xfId="8231"/>
    <cellStyle name="輔色6 3 3" xfId="8232"/>
    <cellStyle name="60% - Accent4 3 4" xfId="8233"/>
    <cellStyle name="60% - Accent4 4" xfId="8234"/>
    <cellStyle name="60% - Accent4 4 2" xfId="8235"/>
    <cellStyle name="60% - Accent4 4 2 2" xfId="8236"/>
    <cellStyle name="常规 10 5 3 3" xfId="8237"/>
    <cellStyle name="メモ 2 3" xfId="8238"/>
    <cellStyle name="60% - Accent4 4 2 2 2" xfId="8239"/>
    <cellStyle name="60% - Accent4 4 2 3" xfId="8240"/>
    <cellStyle name="60% - Accent4 4 2 4" xfId="8241"/>
    <cellStyle name="60% - Accent4 4 3" xfId="8242"/>
    <cellStyle name="60% - Accent4 4 3 2" xfId="8243"/>
    <cellStyle name="60% - Accent4 4 4 2" xfId="8244"/>
    <cellStyle name="Нейтральный 2" xfId="8245"/>
    <cellStyle name="60% - Accent4 5" xfId="8246"/>
    <cellStyle name="60% - Accent4 5 3" xfId="8247"/>
    <cellStyle name="計算方式 7" xfId="8248"/>
    <cellStyle name="Нейтральный 3" xfId="8249"/>
    <cellStyle name="60% - Accent4 6" xfId="8250"/>
    <cellStyle name="常规 3 9 2 2 2 2" xfId="8251"/>
    <cellStyle name="差 2 2 2" xfId="8252"/>
    <cellStyle name="60% - Accent4_012-(KMX) BTL Schedules for KHH_Cebu" xfId="8253"/>
    <cellStyle name="60% - Accent5" xfId="8254"/>
    <cellStyle name="Акцент6 3" xfId="8255"/>
    <cellStyle name="60% - Accent5 2 2 2" xfId="8256"/>
    <cellStyle name="제목 4 5 3" xfId="8257"/>
    <cellStyle name="60% - Accent5 2 2 2 2" xfId="8258"/>
    <cellStyle name="60% - Accent5 2 2 2 2 2" xfId="8259"/>
    <cellStyle name="60% - Accent5 2 2 2 3" xfId="8260"/>
    <cellStyle name="60% - Accent5 2 2 2 3 2" xfId="8261"/>
    <cellStyle name="60% - Accent5 2 2 2 4" xfId="8262"/>
    <cellStyle name="常规 5 5 5 2" xfId="8263"/>
    <cellStyle name="60% - Accent5 2 2 3" xfId="8264"/>
    <cellStyle name="チェック セル" xfId="8265"/>
    <cellStyle name="60% - Accent5 2 2 3 2" xfId="8266"/>
    <cellStyle name="60% - Accent5 2 2 4" xfId="8267"/>
    <cellStyle name="常规 3 15 4 2" xfId="8268"/>
    <cellStyle name="60% - Accent5 2 4" xfId="8269"/>
    <cellStyle name="60% - Accent5 2 4 2" xfId="8270"/>
    <cellStyle name="60% - Accent5 2 5" xfId="8271"/>
    <cellStyle name="Bad 4 2 3 2" xfId="8272"/>
    <cellStyle name="Accent6 2 2 2 4" xfId="8273"/>
    <cellStyle name="60% - Accent5 3" xfId="8274"/>
    <cellStyle name="說明文字 2 2" xfId="8275"/>
    <cellStyle name="60% - Accent5 3 2" xfId="8276"/>
    <cellStyle name="쨊ㅐ?_PLDT" xfId="8277"/>
    <cellStyle name="60% - Accent5 3 2 2" xfId="8278"/>
    <cellStyle name="60% - Accent5 3 3" xfId="8279"/>
    <cellStyle name="60% - Accent5 3 3 2" xfId="8280"/>
    <cellStyle name="60% - Accent5 3 4" xfId="8281"/>
    <cellStyle name="60% - Accent5 4" xfId="8282"/>
    <cellStyle name="說明文字 2 3" xfId="8283"/>
    <cellStyle name="60% - 강조색2 2 2 2 3" xfId="8284"/>
    <cellStyle name="셀 확인 2 6" xfId="8285"/>
    <cellStyle name="60% - Accent5 4 2" xfId="8286"/>
    <cellStyle name="60% - Accent5 4 2 2 2" xfId="8287"/>
    <cellStyle name="60% - Accent5 4 2 3" xfId="8288"/>
    <cellStyle name="60% - Accent5 4 4" xfId="8289"/>
    <cellStyle name="60% - Accent5 4 5" xfId="8290"/>
    <cellStyle name="60% - Accent5 5" xfId="8291"/>
    <cellStyle name="60% - 강조색2 2 2 3 3" xfId="8292"/>
    <cellStyle name="60% - Accent5 5 2" xfId="8293"/>
    <cellStyle name="60% - Accent5 5 3" xfId="8294"/>
    <cellStyle name="60% - Accent5 6" xfId="8295"/>
    <cellStyle name="常规 3 9 2 2 3 2" xfId="8296"/>
    <cellStyle name="60% - Accent6" xfId="8297"/>
    <cellStyle name="Heading 2 4 2" xfId="8298"/>
    <cellStyle name="60% - Accent6 2 2 2 2" xfId="8299"/>
    <cellStyle name="常规 2 4 5 2 3" xfId="8300"/>
    <cellStyle name="常规 4 17" xfId="8301"/>
    <cellStyle name="Heading 2 4 2 2" xfId="8302"/>
    <cellStyle name="60% - Accent6 2 2 2 2 2" xfId="8303"/>
    <cellStyle name="Heading 2 4 3" xfId="8304"/>
    <cellStyle name="60% - Accent6 2 2 2 3" xfId="8305"/>
    <cellStyle name="常规 2 4 5 2 4" xfId="8306"/>
    <cellStyle name="常规 4 18" xfId="8307"/>
    <cellStyle name="Heading 2 4 4" xfId="8308"/>
    <cellStyle name="60% - Accent6 2 2 2 4" xfId="8309"/>
    <cellStyle name="常规 4 19" xfId="8310"/>
    <cellStyle name="Heading 2 6" xfId="8311"/>
    <cellStyle name="60% - Accent6 2 2 4" xfId="8312"/>
    <cellStyle name="60% - Accent6 2 2 4 2" xfId="8313"/>
    <cellStyle name="常规 2 4 5 4 3" xfId="8314"/>
    <cellStyle name="60% - Accent6 3 2 2" xfId="8315"/>
    <cellStyle name="60% - Accent6 3 3 2" xfId="8316"/>
    <cellStyle name="COST1 3 2" xfId="8317"/>
    <cellStyle name="60% - Accent6 3 4" xfId="8318"/>
    <cellStyle name="60% - Accent6 4 2 2" xfId="8319"/>
    <cellStyle name="60% - Accent6 4 2 3" xfId="8320"/>
    <cellStyle name="60% - Accent6 4 2 4" xfId="8321"/>
    <cellStyle name="60% - Accent6 4 3 2" xfId="8322"/>
    <cellStyle name="COST1 4 2" xfId="8323"/>
    <cellStyle name="60% - Accent6 4 4" xfId="8324"/>
    <cellStyle name="Normal 2 2 2 3" xfId="8325"/>
    <cellStyle name="60% - Accent6 4 4 2" xfId="8326"/>
    <cellStyle name="差_LMD PA2 study (2)" xfId="8327"/>
    <cellStyle name="COST1 4 3" xfId="8328"/>
    <cellStyle name="60% - Accent6 4 5" xfId="8329"/>
    <cellStyle name="60% - Accent6 5 2" xfId="8330"/>
    <cellStyle name="常规 2 2 2 11 3" xfId="8331"/>
    <cellStyle name="60% - Акцент2 2" xfId="8332"/>
    <cellStyle name="60% - Акцент2 3" xfId="8333"/>
    <cellStyle name="60% - Акцент3 2" xfId="8334"/>
    <cellStyle name="60% - Акцент3 3" xfId="8335"/>
    <cellStyle name="60% - Акцент4" xfId="8336"/>
    <cellStyle name="常规 9 2 10 2 2" xfId="8337"/>
    <cellStyle name="60% - Акцент4 2" xfId="8338"/>
    <cellStyle name="60% - Акцент5" xfId="8339"/>
    <cellStyle name="常规 9 2 10 2 3" xfId="8340"/>
    <cellStyle name="60% - Акцент5 2" xfId="8341"/>
    <cellStyle name="60% - Акцент6" xfId="8342"/>
    <cellStyle name="60% - Акцент6 2" xfId="8343"/>
    <cellStyle name="60% - アクセント 1 2 2" xfId="8344"/>
    <cellStyle name="60% - アクセント 1 2 3" xfId="8345"/>
    <cellStyle name="60% - アクセント 1 3" xfId="8346"/>
    <cellStyle name="60% - アクセント 1 3 2" xfId="8347"/>
    <cellStyle name="常规 2 15 2 3" xfId="8348"/>
    <cellStyle name="常规 2 20 2 3" xfId="8349"/>
    <cellStyle name="60% - アクセント 1 3 3" xfId="8350"/>
    <cellStyle name="常规 2 20 2 4" xfId="8351"/>
    <cellStyle name="60% - アクセント 1 4" xfId="8352"/>
    <cellStyle name="60% - アクセント 1 4 3" xfId="8353"/>
    <cellStyle name="標題 2" xfId="8354"/>
    <cellStyle name="Normal_Sheet2" xfId="8355"/>
    <cellStyle name="60% - アクセント 2 2" xfId="8356"/>
    <cellStyle name="標題 2 2" xfId="8357"/>
    <cellStyle name="60% - アクセント 2 2 2" xfId="8358"/>
    <cellStyle name="標題 2 3" xfId="8359"/>
    <cellStyle name="60% - アクセント 2 2 3" xfId="8360"/>
    <cellStyle name="標題 3" xfId="8361"/>
    <cellStyle name="Normal_Sheet3" xfId="8362"/>
    <cellStyle name="60% - アクセント 2 3" xfId="8363"/>
    <cellStyle name="標題 3 3" xfId="8364"/>
    <cellStyle name="60% - アクセント 2 3 3" xfId="8365"/>
    <cellStyle name="常规 2 21 2 4" xfId="8366"/>
    <cellStyle name="標題 4" xfId="8367"/>
    <cellStyle name="Normal_Sheet4" xfId="8368"/>
    <cellStyle name="60% - アクセント 2 4" xfId="8369"/>
    <cellStyle name="標題 4 3" xfId="8370"/>
    <cellStyle name="60% - アクセント 2 4 3" xfId="8371"/>
    <cellStyle name="60% - アクセント 3 2" xfId="8372"/>
    <cellStyle name="60% - アクセント 3 2 2" xfId="8373"/>
    <cellStyle name="60% - アクセント 3 3" xfId="8374"/>
    <cellStyle name="Normal 2 2 6" xfId="8375"/>
    <cellStyle name="60% - アクセント 3 3 2" xfId="8376"/>
    <cellStyle name="常规 2 17 2 3" xfId="8377"/>
    <cellStyle name="常规 2 22 2 3" xfId="8378"/>
    <cellStyle name="60% - アクセント 3 4" xfId="8379"/>
    <cellStyle name="Normal 4" xfId="8380"/>
    <cellStyle name="60% - アクセント 3 4 3" xfId="8381"/>
    <cellStyle name="60% - アクセント 4 2" xfId="8382"/>
    <cellStyle name="常规 4 2 3" xfId="8383"/>
    <cellStyle name="Heading 2 4 2 2 2" xfId="8384"/>
    <cellStyle name="常规 4 5 3" xfId="8385"/>
    <cellStyle name="60% - アクセント 4 2 3" xfId="8386"/>
    <cellStyle name="常规 7 12 2" xfId="8387"/>
    <cellStyle name="常规 7 5" xfId="8388"/>
    <cellStyle name="60% - アクセント 4 3" xfId="8389"/>
    <cellStyle name="常规 4 2 4" xfId="8390"/>
    <cellStyle name="Normal 3 2 7" xfId="8391"/>
    <cellStyle name="60% - アクセント 4 3 3" xfId="8392"/>
    <cellStyle name="常规 5 10 2 5" xfId="8393"/>
    <cellStyle name="常规 7 13 2" xfId="8394"/>
    <cellStyle name="常规 8 5" xfId="8395"/>
    <cellStyle name="제목 3 2 2 5" xfId="8396"/>
    <cellStyle name="Heading 2 4 2 3 2" xfId="8397"/>
    <cellStyle name="常规 4 6 3" xfId="8398"/>
    <cellStyle name="60% - アクセント 4 4" xfId="8399"/>
    <cellStyle name="常规 4 2 5" xfId="8400"/>
    <cellStyle name="좋음 2 2" xfId="8401"/>
    <cellStyle name="60% - アクセント 4 4 3" xfId="8402"/>
    <cellStyle name="常规 7 14 2" xfId="8403"/>
    <cellStyle name="常规 9 5" xfId="8404"/>
    <cellStyle name="좋음 2 2 3" xfId="8405"/>
    <cellStyle name="Copied" xfId="8406"/>
    <cellStyle name="常规 2 2 3 6 3" xfId="8407"/>
    <cellStyle name="常规 7 10" xfId="8408"/>
    <cellStyle name="60% - アクセント 5" xfId="8409"/>
    <cellStyle name="Copied 2" xfId="8410"/>
    <cellStyle name="常规 5 5" xfId="8411"/>
    <cellStyle name="常规 7 10 2" xfId="8412"/>
    <cellStyle name="60% - アクセント 5 2" xfId="8413"/>
    <cellStyle name="常规 4 3 3" xfId="8414"/>
    <cellStyle name="Copied 2 2" xfId="8415"/>
    <cellStyle name="常规 5 5 2" xfId="8416"/>
    <cellStyle name="常规 7 10 2 2" xfId="8417"/>
    <cellStyle name="60% - アクセント 5 2 2" xfId="8418"/>
    <cellStyle name="Copied 2 3" xfId="8419"/>
    <cellStyle name="常规 5 5 3" xfId="8420"/>
    <cellStyle name="常规 7 10 2 3" xfId="8421"/>
    <cellStyle name="60% - アクセント 5 2 3" xfId="8422"/>
    <cellStyle name="60% - アクセント 6" xfId="8423"/>
    <cellStyle name="60% - アクセント 6 2 2" xfId="8424"/>
    <cellStyle name="警告文本 2" xfId="8425"/>
    <cellStyle name="60% - アクセント 6 2 3" xfId="8426"/>
    <cellStyle name="警告文本 3" xfId="8427"/>
    <cellStyle name="60% - 강조색1" xfId="8428"/>
    <cellStyle name="常规 9 2 8" xfId="8429"/>
    <cellStyle name="Title 2 3" xfId="8430"/>
    <cellStyle name="60% - 강조색1 2 2" xfId="8431"/>
    <cellStyle name="常规 43" xfId="8432"/>
    <cellStyle name="常规 9 2 8 2 2" xfId="8433"/>
    <cellStyle name="砯? [0]_HKG" xfId="8434"/>
    <cellStyle name="Title 2 3 2" xfId="8435"/>
    <cellStyle name="60% - 강조색1 2 2 2" xfId="8436"/>
    <cellStyle name="60% - 강조색1 2 2 2 3" xfId="8437"/>
    <cellStyle name="60% - 강조색1 2 2 3 3" xfId="8438"/>
    <cellStyle name="Title 2 4" xfId="8439"/>
    <cellStyle name="60% - 강조색1 2 3" xfId="8440"/>
    <cellStyle name="常规 9 2 8 2 3" xfId="8441"/>
    <cellStyle name="Input 5 2 4" xfId="8442"/>
    <cellStyle name="60% - 강조색1 2 3 3" xfId="8443"/>
    <cellStyle name="Title 2 5" xfId="8444"/>
    <cellStyle name="60% - 강조색1 2 4" xfId="8445"/>
    <cellStyle name="60% - 강조색1 2 4 2" xfId="8446"/>
    <cellStyle name="60% - 강조색1 2 4 3" xfId="8447"/>
    <cellStyle name="60% - 강조색1 2 5" xfId="8448"/>
    <cellStyle name="常规 2 2 5 7 2" xfId="8449"/>
    <cellStyle name="常规 6 16 10" xfId="8450"/>
    <cellStyle name="60% - 강조색1 3" xfId="8451"/>
    <cellStyle name="常规 9 2 8 3" xfId="8452"/>
    <cellStyle name="Title 3 3" xfId="8453"/>
    <cellStyle name="60% - 강조색1 3 2" xfId="8454"/>
    <cellStyle name="常规 9 2 8 3 2" xfId="8455"/>
    <cellStyle name="Title 3 4" xfId="8456"/>
    <cellStyle name="60% - 강조색1 3 3" xfId="8457"/>
    <cellStyle name="常规 9 2 8 3 3" xfId="8458"/>
    <cellStyle name="60% - 강조색1 4" xfId="8459"/>
    <cellStyle name="常规 9 2 8 4" xfId="8460"/>
    <cellStyle name="60% - 강조색1 5" xfId="8461"/>
    <cellStyle name="常规 7 16 8 2" xfId="8462"/>
    <cellStyle name="常规 9 2 8 5" xfId="8463"/>
    <cellStyle name="Title 5 3" xfId="8464"/>
    <cellStyle name="60% - 강조색1 5 2" xfId="8465"/>
    <cellStyle name="常规 9 2 8 5 2" xfId="8466"/>
    <cellStyle name="60% - 강조색1 5 3" xfId="8467"/>
    <cellStyle name="常规 9 2 8 5 3" xfId="8468"/>
    <cellStyle name="未定義 2" xfId="8469"/>
    <cellStyle name="60% - 강조색1 6" xfId="8470"/>
    <cellStyle name="常规 7 16 8 3" xfId="8471"/>
    <cellStyle name="常规 9 2 8 6" xfId="8472"/>
    <cellStyle name="60% - 강조색2 2 2 2 2" xfId="8473"/>
    <cellStyle name="셀 확인 2 5" xfId="8474"/>
    <cellStyle name="60% - 강조색2 2 2 3 2" xfId="8475"/>
    <cellStyle name="강조색3 2 5" xfId="8476"/>
    <cellStyle name="60% - 강조색2 2 4 2" xfId="8477"/>
    <cellStyle name="常规 2 20 6 2" xfId="8478"/>
    <cellStyle name="강조색3 2 6" xfId="8479"/>
    <cellStyle name="好_CAT joint venture" xfId="8480"/>
    <cellStyle name="60% - 강조색2 2 4 3" xfId="8481"/>
    <cellStyle name="常规 2 20 6 3" xfId="8482"/>
    <cellStyle name="60% - 강조색2 2 5" xfId="8483"/>
    <cellStyle name="常规 2 2 6 7 2" xfId="8484"/>
    <cellStyle name="常规 2 20 7" xfId="8485"/>
    <cellStyle name="60% - 강조색2 2 6" xfId="8486"/>
    <cellStyle name="常规 2 2 6 7 3" xfId="8487"/>
    <cellStyle name="常规 2 20 8" xfId="8488"/>
    <cellStyle name="60% - 강조색2 3" xfId="8489"/>
    <cellStyle name="常规 9 2 9 3" xfId="8490"/>
    <cellStyle name="60% - 강조색2 4" xfId="8491"/>
    <cellStyle name="常规 9 2 9 4" xfId="8492"/>
    <cellStyle name="60% - 강조색2 4 3" xfId="8493"/>
    <cellStyle name="常规 2 17 5" xfId="8494"/>
    <cellStyle name="常规 2 22 5" xfId="8495"/>
    <cellStyle name="常规 9 2 9 4 3" xfId="8496"/>
    <cellStyle name="60% - 강조색2 6" xfId="8497"/>
    <cellStyle name="常规 7 16 9 3" xfId="8498"/>
    <cellStyle name="常规 9 2 9 6" xfId="8499"/>
    <cellStyle name="60% - 강조색2 7" xfId="8500"/>
    <cellStyle name="常规 9 2 3 10" xfId="8501"/>
    <cellStyle name="常规 9 2 9 7" xfId="8502"/>
    <cellStyle name="60% - 강조색3 2" xfId="8503"/>
    <cellStyle name="常规 3 18 8 3" xfId="8504"/>
    <cellStyle name="60% - 강조색6 4 2" xfId="8505"/>
    <cellStyle name="常规 9 2 11 7 2" xfId="8506"/>
    <cellStyle name="60% - 강조색3 2 2 2 3" xfId="8507"/>
    <cellStyle name="60% - 강조색3 2 2 3 2" xfId="8508"/>
    <cellStyle name="60% - 강조색6 5 2" xfId="8509"/>
    <cellStyle name="常规 9 2 11 8 2" xfId="8510"/>
    <cellStyle name="60% - 강조색3 2 2 3 3" xfId="8511"/>
    <cellStyle name="강조색5 2 2 2" xfId="8512"/>
    <cellStyle name="강조색1 2 2 3 3" xfId="8513"/>
    <cellStyle name="60% - 강조색3 2 2 4" xfId="8514"/>
    <cellStyle name="常规 2 2 4 3 8 2" xfId="8515"/>
    <cellStyle name="Good 4 2 2" xfId="8516"/>
    <cellStyle name="60% - 강조색3 2 4 2" xfId="8517"/>
    <cellStyle name="Good 4 2 3" xfId="8518"/>
    <cellStyle name="60% - 강조색3 2 4 3" xfId="8519"/>
    <cellStyle name="Mon騁aire_!!!GO" xfId="8520"/>
    <cellStyle name="Good 4 3" xfId="8521"/>
    <cellStyle name="60% - 강조색3 2 5" xfId="8522"/>
    <cellStyle name="常规 2 2 7 7 2" xfId="8523"/>
    <cellStyle name="60% - 강조색3 3" xfId="8524"/>
    <cellStyle name="Итог 2" xfId="8525"/>
    <cellStyle name="60% - 강조색3 4" xfId="8526"/>
    <cellStyle name="Date 2" xfId="8527"/>
    <cellStyle name="60% - 강조색3 4 3" xfId="8528"/>
    <cellStyle name="Итог 3" xfId="8529"/>
    <cellStyle name="60% - 강조색3 5" xfId="8530"/>
    <cellStyle name="60% - 강조색3 6" xfId="8531"/>
    <cellStyle name="60% - 강조색4" xfId="8532"/>
    <cellStyle name="60% - 강조색4 2" xfId="8533"/>
    <cellStyle name="常规 3 18 9 3" xfId="8534"/>
    <cellStyle name="60% - 강조색4 2 2 2 3" xfId="8535"/>
    <cellStyle name="常规 3 12 7 2" xfId="8536"/>
    <cellStyle name="60% - 강조색4 2 2 3 2" xfId="8537"/>
    <cellStyle name="60% - 강조색4 2 2 3 3" xfId="8538"/>
    <cellStyle name="常规 3 12 8 2" xfId="8539"/>
    <cellStyle name="강조색6 2 2 2" xfId="8540"/>
    <cellStyle name="Normal 3 6 2 2" xfId="8541"/>
    <cellStyle name="60% - 강조색4 2 2 4" xfId="8542"/>
    <cellStyle name="강조색6 2 2 3" xfId="8543"/>
    <cellStyle name="N 3 2" xfId="8544"/>
    <cellStyle name="Normal 3 6 2 3" xfId="8545"/>
    <cellStyle name="60% - 강조색4 2 2 5" xfId="8546"/>
    <cellStyle name="60% - 强调文字颜色 5 2 5" xfId="8547"/>
    <cellStyle name="解释性文本 2 2 2" xfId="8548"/>
    <cellStyle name="60% - 강조색4 2 3 2" xfId="8549"/>
    <cellStyle name="60% - 强调文字颜色 5 2 6" xfId="8550"/>
    <cellStyle name="解释性文本 2 2 3" xfId="8551"/>
    <cellStyle name="60% - 강조색4 2 3 3" xfId="8552"/>
    <cellStyle name="60% - 강조색4 2 4 2" xfId="8553"/>
    <cellStyle name="中等" xfId="8554"/>
    <cellStyle name="60% - 강조색4 2 4 3" xfId="8555"/>
    <cellStyle name="60% - 강조색4 2 6" xfId="8556"/>
    <cellStyle name="常规 2 2 8 7 3" xfId="8557"/>
    <cellStyle name="60% - 강조색4 3" xfId="8558"/>
    <cellStyle name="60% - 강조색4 3 3" xfId="8559"/>
    <cellStyle name="常规 16 3 2 2" xfId="8560"/>
    <cellStyle name="60% - 강조색4 4" xfId="8561"/>
    <cellStyle name="常规 2 4 3 10" xfId="8562"/>
    <cellStyle name="常规 21 3 2 2" xfId="8563"/>
    <cellStyle name="60% - 강조색4 4 2" xfId="8564"/>
    <cellStyle name="常规 21 3 2 2 2" xfId="8565"/>
    <cellStyle name="常规 16 3 2 3" xfId="8566"/>
    <cellStyle name="60% - 강조색4 5" xfId="8567"/>
    <cellStyle name="常规 2 4 3 11" xfId="8568"/>
    <cellStyle name="常规 21 3 2 3" xfId="8569"/>
    <cellStyle name="60% - 강조색4 5 3" xfId="8570"/>
    <cellStyle name="연결된 셀 2 2 2" xfId="8571"/>
    <cellStyle name="60% - 강조색4 6" xfId="8572"/>
    <cellStyle name="常规 21 3 2 4" xfId="8573"/>
    <cellStyle name="60% - 강조색4 7" xfId="8574"/>
    <cellStyle name="60% - 강조색5" xfId="8575"/>
    <cellStyle name="60% - 강조색5 2" xfId="8576"/>
    <cellStyle name="常规 2 6 4 2 3" xfId="8577"/>
    <cellStyle name="常规 9 2 10 5" xfId="8578"/>
    <cellStyle name="60% - 강조색5 2 2 2 3" xfId="8579"/>
    <cellStyle name="60% - 강조색5 2 2 3 2" xfId="8580"/>
    <cellStyle name="常规 2 2 2 15" xfId="8581"/>
    <cellStyle name="60% - 강조색5 2 2 3 3" xfId="8582"/>
    <cellStyle name="常规 2 2 2 16" xfId="8583"/>
    <cellStyle name="Accent3 4 5" xfId="8584"/>
    <cellStyle name="60% - 강조색5 2 3 2" xfId="8585"/>
    <cellStyle name="Linked Cell 2 2 2 2" xfId="8586"/>
    <cellStyle name="60% - 강조색5 2 3 3" xfId="8587"/>
    <cellStyle name="60% - 강조색5 2 4" xfId="8588"/>
    <cellStyle name="60% - 강조색5 2 4 2" xfId="8589"/>
    <cellStyle name="Linked Cell 2 2 3 2" xfId="8590"/>
    <cellStyle name="60% - 강조색5 2 4 3" xfId="8591"/>
    <cellStyle name="60% - 강조색5 2 5" xfId="8592"/>
    <cellStyle name="60% - 강조색5 2 6" xfId="8593"/>
    <cellStyle name="60% - 강조색5 3" xfId="8594"/>
    <cellStyle name="常规 2 6 4 2 4" xfId="8595"/>
    <cellStyle name="常规 9 2 10 6" xfId="8596"/>
    <cellStyle name="60% - 강조색5 3 2" xfId="8597"/>
    <cellStyle name="常规 9 2 10 6 2" xfId="8598"/>
    <cellStyle name="60% - 강조색5 3 3" xfId="8599"/>
    <cellStyle name="常规 9 2 10 6 3" xfId="8600"/>
    <cellStyle name="60% - 강조색5 4" xfId="8601"/>
    <cellStyle name="常规 21 3 3 2" xfId="8602"/>
    <cellStyle name="常规 9 2 10 7" xfId="8603"/>
    <cellStyle name="60% - 강조색5 4 2" xfId="8604"/>
    <cellStyle name="常规 9 2 10 7 2" xfId="8605"/>
    <cellStyle name="60% - 강조색5 4 3" xfId="8606"/>
    <cellStyle name="常规 9 2 10 7 3" xfId="8607"/>
    <cellStyle name="60% - 강조색5 5" xfId="8608"/>
    <cellStyle name="常规 9 2 10 8" xfId="8609"/>
    <cellStyle name="60% - 강조색5 5 2" xfId="8610"/>
    <cellStyle name="常规 9 2 10 8 2" xfId="8611"/>
    <cellStyle name="60% - 강조색5 5 3" xfId="8612"/>
    <cellStyle name="常规 9 2 10 8 3" xfId="8613"/>
    <cellStyle name="60% - 강조색5 6" xfId="8614"/>
    <cellStyle name="常规 9 2 10 9" xfId="8615"/>
    <cellStyle name="60% - 강조색5 7" xfId="8616"/>
    <cellStyle name="60% - 강조색6" xfId="8617"/>
    <cellStyle name="常规 2 2 3 2 2 3 2" xfId="8618"/>
    <cellStyle name="60% - 강조색6 2 2 3 2" xfId="8619"/>
    <cellStyle name="60% - 강조색6 2 2 3 3" xfId="8620"/>
    <cellStyle name="60% - 강조색6 2 2 5" xfId="8621"/>
    <cellStyle name="60% - 강조색6 3" xfId="8622"/>
    <cellStyle name="常规 9 2 11 6" xfId="8623"/>
    <cellStyle name="60% - 강조색6 3 2" xfId="8624"/>
    <cellStyle name="常规 9 2 11 6 2" xfId="8625"/>
    <cellStyle name="스타일 1" xfId="8626"/>
    <cellStyle name="60% - 강조색6 3 3" xfId="8627"/>
    <cellStyle name="常规 9 2 11 6 3" xfId="8628"/>
    <cellStyle name="60% - 강조색6 4" xfId="8629"/>
    <cellStyle name="常规 21 3 4 2" xfId="8630"/>
    <cellStyle name="常规 9 2 11 7" xfId="8631"/>
    <cellStyle name="差_PA2 1xWH50 無NGB加SKU-20130123 2" xfId="8632"/>
    <cellStyle name="60% - 강조색6 4 3" xfId="8633"/>
    <cellStyle name="常规 9 2 11 7 3" xfId="8634"/>
    <cellStyle name="60% - 강조색6 5" xfId="8635"/>
    <cellStyle name="常规 9 2 11 8" xfId="8636"/>
    <cellStyle name="60% - 강조색6 6" xfId="8637"/>
    <cellStyle name="常规 9 2 11 9" xfId="8638"/>
    <cellStyle name="60% - 강조색6 7" xfId="8639"/>
    <cellStyle name="60% - 輔色1 2 2" xfId="8640"/>
    <cellStyle name="60% - 輔色1 2 3" xfId="8641"/>
    <cellStyle name="60% - 輔色1 3 2" xfId="8642"/>
    <cellStyle name="60% - 輔色1 3 3" xfId="8643"/>
    <cellStyle name="百分比 256 2" xfId="8644"/>
    <cellStyle name="常规 19 7 2" xfId="8645"/>
    <cellStyle name="60% - 輔色1 4" xfId="8646"/>
    <cellStyle name="百分比 256 3" xfId="8647"/>
    <cellStyle name="常规 19 7 3" xfId="8648"/>
    <cellStyle name="60% - 輔色1 5" xfId="8649"/>
    <cellStyle name="Sombra1 5" xfId="8650"/>
    <cellStyle name="60% - 輔色2 2" xfId="8651"/>
    <cellStyle name="常规 5 8 7 2" xfId="8652"/>
    <cellStyle name="Sombra1 6" xfId="8653"/>
    <cellStyle name="60% - 輔色2 3" xfId="8654"/>
    <cellStyle name="常规 5 8 7 3" xfId="8655"/>
    <cellStyle name="60% - 輔色2 3 2" xfId="8656"/>
    <cellStyle name="60% - 輔色2 4" xfId="8657"/>
    <cellStyle name="60% - 輔色2 5" xfId="8658"/>
    <cellStyle name="60% - 輔色3" xfId="8659"/>
    <cellStyle name="常规 5 8 8" xfId="8660"/>
    <cellStyle name="Sombra2 6" xfId="8661"/>
    <cellStyle name="60% - 輔色3 3" xfId="8662"/>
    <cellStyle name="常规 5 8 8 3" xfId="8663"/>
    <cellStyle name="60% - 輔色3 3 2" xfId="8664"/>
    <cellStyle name="60% - 輔色3 4" xfId="8665"/>
    <cellStyle name="60% - 輔色3 5" xfId="8666"/>
    <cellStyle name="60% - 輔色4" xfId="8667"/>
    <cellStyle name="常规 5 8 9" xfId="8668"/>
    <cellStyle name="60% - 輔色4 2 3" xfId="8669"/>
    <cellStyle name="60% - 輔色4 3" xfId="8670"/>
    <cellStyle name="常规 5 8 9 3" xfId="8671"/>
    <cellStyle name="Total 4" xfId="8672"/>
    <cellStyle name="60% - 輔色4 3 3" xfId="8673"/>
    <cellStyle name="常规 2 2 4 17" xfId="8674"/>
    <cellStyle name="60% - 輔色4 4" xfId="8675"/>
    <cellStyle name="60% - 輔色4 5" xfId="8676"/>
    <cellStyle name="アクセント 6 4 2" xfId="8677"/>
    <cellStyle name="60% - 輔色5" xfId="8678"/>
    <cellStyle name="備註 5" xfId="8679"/>
    <cellStyle name="60% - 輔色5 2" xfId="8680"/>
    <cellStyle name="備註 5 2" xfId="8681"/>
    <cellStyle name="60% - 輔色5 2 2" xfId="8682"/>
    <cellStyle name="備註 6 2" xfId="8683"/>
    <cellStyle name="60% - 輔色5 3 2" xfId="8684"/>
    <cellStyle name="60% - 輔色5 3 3" xfId="8685"/>
    <cellStyle name="アクセント 6 4 3" xfId="8686"/>
    <cellStyle name="60% - 輔色6" xfId="8687"/>
    <cellStyle name="60% - 輔色6 3" xfId="8688"/>
    <cellStyle name="60% - 輔色6 3 2" xfId="8689"/>
    <cellStyle name="60% - 輔色6 3 3" xfId="8690"/>
    <cellStyle name="60% - 輔色6 4" xfId="8691"/>
    <cellStyle name="Accent4 2 2 2" xfId="8692"/>
    <cellStyle name="60% - 强调文字颜色 1 2" xfId="8693"/>
    <cellStyle name="Accent4 2 2 2 2" xfId="8694"/>
    <cellStyle name="常规 18 5 4" xfId="8695"/>
    <cellStyle name="常规_深圳口岸" xfId="8696"/>
    <cellStyle name="60% - 强调文字颜色 1 2 2" xfId="8697"/>
    <cellStyle name="Accent4 2 2 2 3" xfId="8698"/>
    <cellStyle name="常规 18 5 5" xfId="8699"/>
    <cellStyle name="60% - 强调文字颜色 1 2 3" xfId="8700"/>
    <cellStyle name="Accent4 2 2 2 4" xfId="8701"/>
    <cellStyle name="常规 18 5 6" xfId="8702"/>
    <cellStyle name="60% - 强调文字颜色 1 2 4" xfId="8703"/>
    <cellStyle name="Warning Text 2 2 2" xfId="8704"/>
    <cellStyle name="常规 18 5 7" xfId="8705"/>
    <cellStyle name="60% - 强调文字颜色 1 2 5" xfId="8706"/>
    <cellStyle name="Warning Text 2 2 3" xfId="8707"/>
    <cellStyle name="常规 18 5 8" xfId="8708"/>
    <cellStyle name="60% - 强调文字颜色 1 2 6" xfId="8709"/>
    <cellStyle name="Accent4 2 2 3" xfId="8710"/>
    <cellStyle name="60% - 强调文字颜色 1 3" xfId="8711"/>
    <cellStyle name="千位分隔[0] 2 3 2 2 2" xfId="8712"/>
    <cellStyle name="Accent4 2 2 4" xfId="8713"/>
    <cellStyle name="常规 2 4 2 4 2" xfId="8714"/>
    <cellStyle name="60% - 强调文字颜色 1 4" xfId="8715"/>
    <cellStyle name="Accent4 2 3 2" xfId="8716"/>
    <cellStyle name="60% - 强调文字颜色 2 2" xfId="8717"/>
    <cellStyle name="60% - 强调文字颜色 2 2 2" xfId="8718"/>
    <cellStyle name="60% - 强调文字颜色 2 2 2 2" xfId="8719"/>
    <cellStyle name="60% - 强调文字颜色 2 2 2 3" xfId="8720"/>
    <cellStyle name="60% - 强调文字颜色 2 2 3" xfId="8721"/>
    <cellStyle name="Warning Text 4 2 2" xfId="8722"/>
    <cellStyle name="60% - 强调文字颜色 3 2 5" xfId="8723"/>
    <cellStyle name="60% - 强调文字颜色 2 2 3 3" xfId="8724"/>
    <cellStyle name="常规 3 2 15" xfId="8725"/>
    <cellStyle name="60% - 强调文字颜色 2 2 4" xfId="8726"/>
    <cellStyle name="Warning Text 4 3 2" xfId="8727"/>
    <cellStyle name="好_Annie_201302 2" xfId="8728"/>
    <cellStyle name="60% - 强调文字颜色 2 2 4 3" xfId="8729"/>
    <cellStyle name="60% - 强调文字颜色 2 3" xfId="8730"/>
    <cellStyle name="千位分隔[0] 2 3 2 3 2" xfId="8731"/>
    <cellStyle name="60% - 强调文字颜色 2 4" xfId="8732"/>
    <cellStyle name="Accent1 3 4" xfId="8733"/>
    <cellStyle name="60% - 强调文字颜色 3 2 2 2" xfId="8734"/>
    <cellStyle name="常规 3 2 12 2" xfId="8735"/>
    <cellStyle name="60% - 强调文字颜色 3 2 2 3" xfId="8736"/>
    <cellStyle name="常规 3 2 12 3" xfId="8737"/>
    <cellStyle name="60% - 强调文字颜色 3 2 3" xfId="8738"/>
    <cellStyle name="常规 3 2 13" xfId="8739"/>
    <cellStyle name="Accent1 4 4" xfId="8740"/>
    <cellStyle name="60% - 强调文字颜色 3 2 3 2" xfId="8741"/>
    <cellStyle name="差_PA2 1xWH50 無NGB加SKU-20130123_B50306CVI 2" xfId="8742"/>
    <cellStyle name="Accent1 4 5" xfId="8743"/>
    <cellStyle name="60% - 强调文字颜色 3 2 3 3" xfId="8744"/>
    <cellStyle name="Normal 17 2" xfId="8745"/>
    <cellStyle name="60% - 强调文字颜色 4 2 2 2" xfId="8746"/>
    <cellStyle name="60% - 强调文字颜色 4 2 2 3" xfId="8747"/>
    <cellStyle name="Normal 18 2" xfId="8748"/>
    <cellStyle name="60% - 强调文字颜色 4 2 3 2" xfId="8749"/>
    <cellStyle name="60% - 强调文字颜色 4 2 4" xfId="8750"/>
    <cellStyle name="60% - 强调文字颜色 4 2 4 2" xfId="8751"/>
    <cellStyle name="60% - 强调文字颜色 4 2 4 3" xfId="8752"/>
    <cellStyle name="60% - 强调文字颜色 4 2 5" xfId="8753"/>
    <cellStyle name="60% - 强调文字颜色 4 4" xfId="8754"/>
    <cellStyle name="60% - 着色 6 2 2" xfId="8755"/>
    <cellStyle name="60% - 强调文字颜色 5 2" xfId="8756"/>
    <cellStyle name="60% - 强调文字颜色 5 2 2" xfId="8757"/>
    <cellStyle name="60% - 强调文字颜色 5 2 2 2" xfId="8758"/>
    <cellStyle name="60% - 强调文字颜色 5 2 2 3" xfId="8759"/>
    <cellStyle name="60% - 强调文字颜色 5 2 3 3" xfId="8760"/>
    <cellStyle name="60% - 强调文字颜色 5 2 4" xfId="8761"/>
    <cellStyle name="60% - 强调文字颜色 5 4" xfId="8762"/>
    <cellStyle name="60% - 强调文字颜色 6 2" xfId="8763"/>
    <cellStyle name="60% - 强调文字颜色 6 2 2" xfId="8764"/>
    <cellStyle name="60% - 强调文字颜色 6 2 4" xfId="8765"/>
    <cellStyle name="60% - 强调文字颜色 6 2 4 2" xfId="8766"/>
    <cellStyle name="60% - 强调文字颜色 6 2 4 3" xfId="8767"/>
    <cellStyle name="60% - 强调文字颜色 6 2 5" xfId="8768"/>
    <cellStyle name="60% - 强调文字颜色 6 2 6" xfId="8769"/>
    <cellStyle name="60% - 着色 2 2 2" xfId="8770"/>
    <cellStyle name="好_Bunker Cons Budget EURCO 5" xfId="8771"/>
    <cellStyle name="60% - 着色 3 2" xfId="8772"/>
    <cellStyle name="60% - 着色 3 2 2" xfId="8773"/>
    <cellStyle name="60% - 着色 5 2" xfId="8774"/>
    <cellStyle name="60% - 着色 5 2 2" xfId="8775"/>
    <cellStyle name="常规 2 3 2 3 2 3" xfId="8776"/>
    <cellStyle name="A??? [0]_INQUIRY ???÷A?A? " xfId="8777"/>
    <cellStyle name="アクセント 5 4 2" xfId="8778"/>
    <cellStyle name="常规 7 15 9" xfId="8779"/>
    <cellStyle name="A???_INQUIRY ???÷A?A? " xfId="8780"/>
    <cellStyle name="A¨­￠￢￠O_laroux" xfId="8781"/>
    <cellStyle name="Accent1 2 2 2 3 2" xfId="8782"/>
    <cellStyle name="Accent1 2 2 2 4" xfId="8783"/>
    <cellStyle name="常规 6 19 7 2" xfId="8784"/>
    <cellStyle name="Accent1 2 2 3 2" xfId="8785"/>
    <cellStyle name="Accent1 2 2 4" xfId="8786"/>
    <cellStyle name="常规 7 4 5 3" xfId="8787"/>
    <cellStyle name="Accent1 2 2 4 2" xfId="8788"/>
    <cellStyle name="Accent1 2 2 5" xfId="8789"/>
    <cellStyle name="Accent1 2 3" xfId="8790"/>
    <cellStyle name="Accent1 2 4" xfId="8791"/>
    <cellStyle name="常规 3 2 11 2" xfId="8792"/>
    <cellStyle name="Accent1 2 5" xfId="8793"/>
    <cellStyle name="常规 3 2 11 3" xfId="8794"/>
    <cellStyle name="Accent1 3 2 2" xfId="8795"/>
    <cellStyle name="Accent1 3 3" xfId="8796"/>
    <cellStyle name="Accent1 4 2" xfId="8797"/>
    <cellStyle name="Accent1 4 2 2" xfId="8798"/>
    <cellStyle name="Accent1 4 2 2 2" xfId="8799"/>
    <cellStyle name="常规 6 5 7 3" xfId="8800"/>
    <cellStyle name="Output 5 2" xfId="8801"/>
    <cellStyle name="Accent1 4 2 3" xfId="8802"/>
    <cellStyle name="常规 7 6 5 2" xfId="8803"/>
    <cellStyle name="Accent1 4 2 3 2" xfId="8804"/>
    <cellStyle name="常规 6 5 8 3" xfId="8805"/>
    <cellStyle name="Accent1 5 2" xfId="8806"/>
    <cellStyle name="Accent1 5 3" xfId="8807"/>
    <cellStyle name="Accent1 6" xfId="8808"/>
    <cellStyle name="Accent1 7" xfId="8809"/>
    <cellStyle name="강조색5 2 2 3 2" xfId="8810"/>
    <cellStyle name="Accent2 2 2" xfId="8811"/>
    <cellStyle name="Accent2 2 2 2" xfId="8812"/>
    <cellStyle name="요약 2 3" xfId="8813"/>
    <cellStyle name="Accent2 2 2 2 2" xfId="8814"/>
    <cellStyle name="요약 2 3 2" xfId="8815"/>
    <cellStyle name="Accent2 2 2 2 2 2" xfId="8816"/>
    <cellStyle name="Accent2 2 2 2 3" xfId="8817"/>
    <cellStyle name="요약 2 3 3" xfId="8818"/>
    <cellStyle name="Accent2 2 2 2 4" xfId="8819"/>
    <cellStyle name="Accent2 2 2 3" xfId="8820"/>
    <cellStyle name="요약 2 4" xfId="8821"/>
    <cellStyle name="差_CIX" xfId="8822"/>
    <cellStyle name="Accent2 2 2 3 2" xfId="8823"/>
    <cellStyle name="요약 2 4 2" xfId="8824"/>
    <cellStyle name="강조색5 2 2 3 3" xfId="8825"/>
    <cellStyle name="Accent2 2 3" xfId="8826"/>
    <cellStyle name="Accent2 2 3 2" xfId="8827"/>
    <cellStyle name="요약 3 3" xfId="8828"/>
    <cellStyle name="Accent2 2 4" xfId="8829"/>
    <cellStyle name="Accent2 2 5" xfId="8830"/>
    <cellStyle name="Accent2 3 3" xfId="8831"/>
    <cellStyle name="Accent2 3 3 2" xfId="8832"/>
    <cellStyle name="Accent2 3 4" xfId="8833"/>
    <cellStyle name="常规 10 7 4" xfId="8834"/>
    <cellStyle name="강조색5 2 2 5" xfId="8835"/>
    <cellStyle name="Accent2 4" xfId="8836"/>
    <cellStyle name="Accent2 4 2" xfId="8837"/>
    <cellStyle name="Accent2 4 2 2" xfId="8838"/>
    <cellStyle name="Accent2 4 2 3" xfId="8839"/>
    <cellStyle name="Calc Currency (0)" xfId="8840"/>
    <cellStyle name="Accent2 4 2 3 2" xfId="8841"/>
    <cellStyle name="Accent2 4 4" xfId="8842"/>
    <cellStyle name="常规 9 2 2 2 2 3" xfId="8843"/>
    <cellStyle name="Accent2 4 5" xfId="8844"/>
    <cellStyle name="常规 9 2 2 2 2 4" xfId="8845"/>
    <cellStyle name="Accent2 5 2" xfId="8846"/>
    <cellStyle name="Accent2 5 3" xfId="8847"/>
    <cellStyle name="常规 9 2 2 2 3 2" xfId="8848"/>
    <cellStyle name="Accent2 6" xfId="8849"/>
    <cellStyle name="常规 10 8 2 2" xfId="8850"/>
    <cellStyle name="Accent3 2 2" xfId="8851"/>
    <cellStyle name="常规 3 25 3" xfId="8852"/>
    <cellStyle name="常规 3 30 3" xfId="8853"/>
    <cellStyle name="Accent3 2 2 3" xfId="8854"/>
    <cellStyle name="Accent3 2 2 4" xfId="8855"/>
    <cellStyle name="常规 2 3 2 4 2" xfId="8856"/>
    <cellStyle name="Accent3 2 2 5" xfId="8857"/>
    <cellStyle name="常规 2 3 2 4 3" xfId="8858"/>
    <cellStyle name="나쁨 2" xfId="8859"/>
    <cellStyle name="常规 10 8 2 3" xfId="8860"/>
    <cellStyle name="Accent3 2 3" xfId="8861"/>
    <cellStyle name="Accent3 2 3 2" xfId="8862"/>
    <cellStyle name="常规 6 12 4 3" xfId="8863"/>
    <cellStyle name="Accent3 2 4" xfId="8864"/>
    <cellStyle name="常规 10 8 3 2" xfId="8865"/>
    <cellStyle name="Accent3 3 2" xfId="8866"/>
    <cellStyle name="常规 3 26 3" xfId="8867"/>
    <cellStyle name="常规 3 31 3" xfId="8868"/>
    <cellStyle name="Heading 1 2 2 2 3" xfId="8869"/>
    <cellStyle name="Accent3 4 2 2" xfId="8870"/>
    <cellStyle name="常规 6 14 3 3" xfId="8871"/>
    <cellStyle name="COST1 5" xfId="8872"/>
    <cellStyle name="Accent3 4 2 2 2" xfId="8873"/>
    <cellStyle name="Comma0 - Estilo3 3 2" xfId="8874"/>
    <cellStyle name="Accent3 4 2 3" xfId="8875"/>
    <cellStyle name="Accent3 4 2 3 2" xfId="8876"/>
    <cellStyle name="Comma0 - Estilo3 3 3" xfId="8877"/>
    <cellStyle name="Accent3 4 2 4" xfId="8878"/>
    <cellStyle name="常规 2 3 4 4 2" xfId="8879"/>
    <cellStyle name="Accent3 4 3 2" xfId="8880"/>
    <cellStyle name="常规 6 14 4 3" xfId="8881"/>
    <cellStyle name="Accent3 4 4" xfId="8882"/>
    <cellStyle name="常规 10 8 6" xfId="8883"/>
    <cellStyle name="Accent3 6" xfId="8884"/>
    <cellStyle name="常规 10 8 7" xfId="8885"/>
    <cellStyle name="Accent3 7" xfId="8886"/>
    <cellStyle name="常规 10 9 2" xfId="8887"/>
    <cellStyle name="강조색5 2 4 3" xfId="8888"/>
    <cellStyle name="Accent4 2" xfId="8889"/>
    <cellStyle name="Accent4 2 2 3 2" xfId="8890"/>
    <cellStyle name="好_NE1-3 2010-03-03" xfId="8891"/>
    <cellStyle name="Accent4 2 2 4 2" xfId="8892"/>
    <cellStyle name="Accent4 4 5" xfId="8893"/>
    <cellStyle name="Accent4_012-(KMX) BTL Schedules for KHH_Cebu" xfId="8894"/>
    <cellStyle name="Accent5 2" xfId="8895"/>
    <cellStyle name="Accent5 2 2 2 2" xfId="8896"/>
    <cellStyle name="Accent5 2 2 2 2 2" xfId="8897"/>
    <cellStyle name="Accent5 2 2 2 3 2" xfId="8898"/>
    <cellStyle name="Accent5 2 3" xfId="8899"/>
    <cellStyle name="Accent5 2 3 2" xfId="8900"/>
    <cellStyle name="Accent5 2 4" xfId="8901"/>
    <cellStyle name="셀 확인 2 2 2 2" xfId="8902"/>
    <cellStyle name="Accent5 2 4 2" xfId="8903"/>
    <cellStyle name="Accent5 4 2 2 2" xfId="8904"/>
    <cellStyle name="Accent5 4 4" xfId="8905"/>
    <cellStyle name="Accent5 4 4 2" xfId="8906"/>
    <cellStyle name="Accent5 4 5" xfId="8907"/>
    <cellStyle name="Accent6" xfId="8908"/>
    <cellStyle name="一般 6 2" xfId="8909"/>
    <cellStyle name="Accent6 2 2 2" xfId="8910"/>
    <cellStyle name="Accent6 2 2 2 2 2" xfId="8911"/>
    <cellStyle name="Accent6 2 2 3" xfId="8912"/>
    <cellStyle name="Accent6 2 2 4" xfId="8913"/>
    <cellStyle name="常规 2 6 2 4 2" xfId="8914"/>
    <cellStyle name="Calculation 2 2 2 2 2" xfId="8915"/>
    <cellStyle name="Accent6 2 2 5" xfId="8916"/>
    <cellStyle name="常规 2 6 2 4 3" xfId="8917"/>
    <cellStyle name="Accent6 2 3 2" xfId="8918"/>
    <cellStyle name="Accent6 2 5" xfId="8919"/>
    <cellStyle name="Accent6 4 2 2" xfId="8920"/>
    <cellStyle name="常规 9 2 12 2" xfId="8921"/>
    <cellStyle name="Normal 4 5" xfId="8922"/>
    <cellStyle name="常规 2 3 2 2 6 3" xfId="8923"/>
    <cellStyle name="Accent6 4 2 2 2" xfId="8924"/>
    <cellStyle name="常规 3 12 4" xfId="8925"/>
    <cellStyle name="常规 9 2 12 2 2" xfId="8926"/>
    <cellStyle name="Accent6 4 2 3" xfId="8927"/>
    <cellStyle name="常规 9 2 12 3" xfId="8928"/>
    <cellStyle name="差_2013 JP Golden Week 試算rvs 2" xfId="8929"/>
    <cellStyle name="Accent6 4 4" xfId="8930"/>
    <cellStyle name="常规 9 2 14" xfId="8931"/>
    <cellStyle name="Accent6 4 4 2" xfId="8932"/>
    <cellStyle name="常规 2 2 4 4 11" xfId="8933"/>
    <cellStyle name="常规 9 2 14 2" xfId="8934"/>
    <cellStyle name="差_2013 JP Golden Week 試算rvs 3" xfId="8935"/>
    <cellStyle name="Accent6 4 5" xfId="8936"/>
    <cellStyle name="常规 9 2 15" xfId="8937"/>
    <cellStyle name="Accent6_2012_1st_Qtr_SKD_Review" xfId="8938"/>
    <cellStyle name="常规 5 6 4" xfId="8939"/>
    <cellStyle name="AeE­ [0]_INQUIRY ¿μ¾÷AßAø " xfId="8940"/>
    <cellStyle name="AeE? [0]_INQUIRY ?μ?÷A?A? " xfId="8941"/>
    <cellStyle name="AeE­_INQUIRY ¿μ¾÷AßAø " xfId="8942"/>
    <cellStyle name="Input 6 2" xfId="8943"/>
    <cellStyle name="常规 2 4 2 2 3 3" xfId="8944"/>
    <cellStyle name="AeE¡ⓒ [0]_laroux" xfId="8945"/>
    <cellStyle name="AeE¡ⓒ_laroux" xfId="8946"/>
    <cellStyle name="Normal 14 2" xfId="8947"/>
    <cellStyle name="args.style" xfId="8948"/>
    <cellStyle name="常规 6 19 9 3" xfId="8949"/>
    <cellStyle name="Title" xfId="8950"/>
    <cellStyle name="args.style 2" xfId="8951"/>
    <cellStyle name="Title 3" xfId="8952"/>
    <cellStyle name="args.style 2 3" xfId="8953"/>
    <cellStyle name="ÄÞ¸¶ [0]_pldt" xfId="8954"/>
    <cellStyle name="常规 7 3 5" xfId="8955"/>
    <cellStyle name="ÄÞ¸¶_94½ÇÀû (2)" xfId="8956"/>
    <cellStyle name="Bad" xfId="8957"/>
    <cellStyle name="常规 11 3" xfId="8958"/>
    <cellStyle name="Bad 2" xfId="8959"/>
    <cellStyle name="常规 18 2" xfId="8960"/>
    <cellStyle name="常规 2 3 4 2 4" xfId="8961"/>
    <cellStyle name="常规 23 2" xfId="8962"/>
    <cellStyle name="常规 5 37" xfId="8963"/>
    <cellStyle name="Bad 2 2 2 2" xfId="8964"/>
    <cellStyle name="常规 18 2 2" xfId="8965"/>
    <cellStyle name="Bad 2 2 2 2 2" xfId="8966"/>
    <cellStyle name="Bad 2 2 3 2" xfId="8967"/>
    <cellStyle name="Bad 2 2 4" xfId="8968"/>
    <cellStyle name="Bad 2 2 4 2" xfId="8969"/>
    <cellStyle name="常规 7 3 2 10" xfId="8970"/>
    <cellStyle name="アクセント 3 2" xfId="8971"/>
    <cellStyle name="常规 26" xfId="8972"/>
    <cellStyle name="常规 31" xfId="8973"/>
    <cellStyle name="Bad 2 2 5" xfId="8974"/>
    <cellStyle name="常规 11 5" xfId="8975"/>
    <cellStyle name="Bad 4" xfId="8976"/>
    <cellStyle name="Bad 4 2 2" xfId="8977"/>
    <cellStyle name="Neutral 4 3 2" xfId="8978"/>
    <cellStyle name="Bad 4 2 3" xfId="8979"/>
    <cellStyle name="Bad 4 2 4" xfId="8980"/>
    <cellStyle name="Bad 4 3 2" xfId="8981"/>
    <cellStyle name="輔色2 2 2" xfId="8982"/>
    <cellStyle name="Besuchter Hyperlink_emc_cosco_khl volumes" xfId="8983"/>
    <cellStyle name="BLE2" xfId="8984"/>
    <cellStyle name="常规 5 2 13 2" xfId="8985"/>
    <cellStyle name="BLE2 2" xfId="8986"/>
    <cellStyle name="BLEBLE" xfId="8987"/>
    <cellStyle name="常规 20 9 3" xfId="8988"/>
    <cellStyle name="Title 2 2 2 3" xfId="8989"/>
    <cellStyle name="Heading 1 4 4 2" xfId="8990"/>
    <cellStyle name="C?A?_???÷CoE? " xfId="8991"/>
    <cellStyle name="C?AØ_¿?¾÷CoE² " xfId="8992"/>
    <cellStyle name="C￥AØ_¿μ¾÷CoE² " xfId="8993"/>
    <cellStyle name="Ç¥ÁØ_AMA-84D" xfId="8994"/>
    <cellStyle name="输入 2 4 2" xfId="8995"/>
    <cellStyle name="Calc Currency (0) 2 2" xfId="8996"/>
    <cellStyle name="常规 10 2 3 2" xfId="8997"/>
    <cellStyle name="ﾅ・ｭ_pldt" xfId="8998"/>
    <cellStyle name="Calc Currency (0) 2 3" xfId="8999"/>
    <cellStyle name="Calc Currency (0) 3" xfId="9000"/>
    <cellStyle name="Calc Currency (0) 4" xfId="9001"/>
    <cellStyle name="Calc Currency (0) 6" xfId="9002"/>
    <cellStyle name="Calc Currency (0) 6 2" xfId="9003"/>
    <cellStyle name="差_2012_1st_Qtr_SKD_Review_B50306CVI 2" xfId="9004"/>
    <cellStyle name="Calc Currency (0) 6 3" xfId="9005"/>
    <cellStyle name="Calculation 2 2" xfId="9006"/>
    <cellStyle name="常规 2 3 5 7 2" xfId="9007"/>
    <cellStyle name="常规 7 16 10" xfId="9008"/>
    <cellStyle name="Calculation 2 2 2" xfId="9009"/>
    <cellStyle name="Calculation 2 2 2 2" xfId="9010"/>
    <cellStyle name="Calculation 2 2 3" xfId="9011"/>
    <cellStyle name="Calculation 2 2 3 2" xfId="9012"/>
    <cellStyle name="Good 4 2 2 2" xfId="9013"/>
    <cellStyle name="Calculation 2 2 4" xfId="9014"/>
    <cellStyle name="Calculation 2 2 4 2" xfId="9015"/>
    <cellStyle name="Calculation 2 2 5" xfId="9016"/>
    <cellStyle name="Calculation 2 3 2" xfId="9017"/>
    <cellStyle name="常规 9 2 2 2 7" xfId="9018"/>
    <cellStyle name="Calculation 2 4 2" xfId="9019"/>
    <cellStyle name="アクセント 4 4 3" xfId="9020"/>
    <cellStyle name="Calculation 2 5" xfId="9021"/>
    <cellStyle name="Calculation 3 2" xfId="9022"/>
    <cellStyle name="常规 2 3 5 8 2" xfId="9023"/>
    <cellStyle name="Calculation 3 2 2" xfId="9024"/>
    <cellStyle name="Calculation 3 3" xfId="9025"/>
    <cellStyle name="常规 2 3 5 8 3" xfId="9026"/>
    <cellStyle name="Calculation 3 3 2" xfId="9027"/>
    <cellStyle name="标题 1 2 4 2" xfId="9028"/>
    <cellStyle name="Heading 2 2 2 2" xfId="9029"/>
    <cellStyle name="Calculation 4 2 3" xfId="9030"/>
    <cellStyle name="Heading 2 2 2 2 2" xfId="9031"/>
    <cellStyle name="Date 8" xfId="9032"/>
    <cellStyle name="Calculation 4 2 3 2" xfId="9033"/>
    <cellStyle name="常规 2 2 3 3" xfId="9034"/>
    <cellStyle name="Calculation 4 3 2" xfId="9035"/>
    <cellStyle name="Calculation 4 5" xfId="9036"/>
    <cellStyle name="Calculation 5" xfId="9037"/>
    <cellStyle name="Calculation 6" xfId="9038"/>
    <cellStyle name="好_KEU Budget bunker 2010FY-29-01-2010 2" xfId="9039"/>
    <cellStyle name="Calculation 6 2" xfId="9040"/>
    <cellStyle name="好_KEU Budget bunker 2010FY-29-01-2010 2 2" xfId="9041"/>
    <cellStyle name="Calculation 7" xfId="9042"/>
    <cellStyle name="好_KEU Budget bunker 2010FY-29-01-2010 3" xfId="9043"/>
    <cellStyle name="Calculation 7 2" xfId="9044"/>
    <cellStyle name="常规 7 17 10" xfId="9045"/>
    <cellStyle name="好_KEU Budget bunker 2010FY-29-01-2010 3 2" xfId="9046"/>
    <cellStyle name="Calculation 8" xfId="9047"/>
    <cellStyle name="好_KEU Budget bunker 2010FY-29-01-2010 4" xfId="9048"/>
    <cellStyle name="Check Cell 2" xfId="9049"/>
    <cellStyle name="常规 5 7 8" xfId="9050"/>
    <cellStyle name="Check Cell 2 2" xfId="9051"/>
    <cellStyle name="常规 5 7 8 2" xfId="9052"/>
    <cellStyle name="Check Cell 2 3" xfId="9053"/>
    <cellStyle name="常规 3 16 10" xfId="9054"/>
    <cellStyle name="常规 5 7 8 3" xfId="9055"/>
    <cellStyle name="Акцент2 2" xfId="9056"/>
    <cellStyle name="Check Cell 2 4" xfId="9057"/>
    <cellStyle name="常规 3 16 11" xfId="9058"/>
    <cellStyle name="Акцент2 3" xfId="9059"/>
    <cellStyle name="Check Cell 2 5" xfId="9060"/>
    <cellStyle name="Check Cell 3" xfId="9061"/>
    <cellStyle name="常规 5 7 9" xfId="9062"/>
    <cellStyle name="Check Cell 3 2" xfId="9063"/>
    <cellStyle name="常规 5 7 9 2" xfId="9064"/>
    <cellStyle name="Check Cell 3 3 2" xfId="9065"/>
    <cellStyle name="超連結 6 4" xfId="9066"/>
    <cellStyle name="Check Cell 4 2 2 2" xfId="9067"/>
    <cellStyle name="Check Cell 4 2 3 2" xfId="9068"/>
    <cellStyle name="常规 7 7 2 2 3" xfId="9069"/>
    <cellStyle name="超链接 3 6" xfId="9070"/>
    <cellStyle name="Check Cell 4 2 4" xfId="9071"/>
    <cellStyle name="常规 18 10 3" xfId="9072"/>
    <cellStyle name="Check Cell 4 3" xfId="9073"/>
    <cellStyle name="Check Cell 4 3 2" xfId="9074"/>
    <cellStyle name="Акцент4 3" xfId="9075"/>
    <cellStyle name="Check Cell 4 5" xfId="9076"/>
    <cellStyle name="常规 18 11 2" xfId="9077"/>
    <cellStyle name="Check Cell 5 2" xfId="9078"/>
    <cellStyle name="常规 18 11 3" xfId="9079"/>
    <cellStyle name="Check Cell 5 3" xfId="9080"/>
    <cellStyle name="常规 18 12" xfId="9081"/>
    <cellStyle name="Check Cell 6" xfId="9082"/>
    <cellStyle name="Normal 16 2" xfId="9083"/>
    <cellStyle name="ÇÏÀÌÆÛ¸µÅ©" xfId="9084"/>
    <cellStyle name="Normal 16 2 2" xfId="9085"/>
    <cellStyle name="ÇÏÀÌÆÛ¸µÅ© 2" xfId="9086"/>
    <cellStyle name="Normal 8 5" xfId="9087"/>
    <cellStyle name="ÇÏÀÌÆÛ¸µÅ© 2 2" xfId="9088"/>
    <cellStyle name="ÇÏÀÌÆÛ¸µÅ© 2 3" xfId="9089"/>
    <cellStyle name="ÇÏÀÌÆÛ¸µÅ© 3" xfId="9090"/>
    <cellStyle name="ÇÏÀÌÆÛ¸µÅ© 3 2" xfId="9091"/>
    <cellStyle name="ÇÏÀÌÆÛ¸µÅ© 3 3" xfId="9092"/>
    <cellStyle name="ÇÏÀÌÆÛ¸µÅ© 4" xfId="9093"/>
    <cellStyle name="ÇÏÀÌÆÛ¸µÅ© 4 2" xfId="9094"/>
    <cellStyle name="ÇÏÀÌÆÛ¸µÅ© 5" xfId="9095"/>
    <cellStyle name="ÇÏÀÌÆÛ¸µÅ© 6" xfId="9096"/>
    <cellStyle name="Comma " xfId="9097"/>
    <cellStyle name="Comma [0] 2" xfId="9098"/>
    <cellStyle name="常规 2 6 2 7 2" xfId="9099"/>
    <cellStyle name="好_KEU Slot Cost Calc 02-02-2010_Simulation (2) 2 2" xfId="9100"/>
    <cellStyle name="N 3" xfId="9101"/>
    <cellStyle name="常规 9 2 6 9 3" xfId="9102"/>
    <cellStyle name="Comma [0] 2 2" xfId="9103"/>
    <cellStyle name="超連結 2 3" xfId="9104"/>
    <cellStyle name="Comma 2 3" xfId="9105"/>
    <cellStyle name="Comma 4" xfId="9106"/>
    <cellStyle name="Comma0 - Estilo3" xfId="9107"/>
    <cellStyle name="Comma0 - Estilo3 2" xfId="9108"/>
    <cellStyle name="常规 9 6 4" xfId="9109"/>
    <cellStyle name="Comma0 - Estilo3 2 2" xfId="9110"/>
    <cellStyle name="常规 6 14 2 4" xfId="9111"/>
    <cellStyle name="Comma0 - Estilo3 2 3" xfId="9112"/>
    <cellStyle name="常规 2 3 4 3 2" xfId="9113"/>
    <cellStyle name="Comma0 - Estilo3 3" xfId="9114"/>
    <cellStyle name="常规 9 6 5" xfId="9115"/>
    <cellStyle name="Comma0 - Estilo3 4" xfId="9116"/>
    <cellStyle name="Comma0 - Estilo3 4 2" xfId="9117"/>
    <cellStyle name="Comma0 - Estilo3 4 3" xfId="9118"/>
    <cellStyle name="常规 2 3 4 5 2" xfId="9119"/>
    <cellStyle name="差_ISH 0427" xfId="9120"/>
    <cellStyle name="Comma0 - Estilo3 5" xfId="9121"/>
    <cellStyle name="Comma0 - Estilo3 6" xfId="9122"/>
    <cellStyle name="常规 18 3 5 2" xfId="9123"/>
    <cellStyle name="Copied 5 2" xfId="9124"/>
    <cellStyle name="常规 5 8 2" xfId="9125"/>
    <cellStyle name="常规 7 10 5 2" xfId="9126"/>
    <cellStyle name="Copied 5 3" xfId="9127"/>
    <cellStyle name="常规 5 8 3" xfId="9128"/>
    <cellStyle name="常规 7 10 5 3" xfId="9129"/>
    <cellStyle name="COST1 3" xfId="9130"/>
    <cellStyle name="常规 5 2 12 3" xfId="9131"/>
    <cellStyle name="COST1 3 3" xfId="9132"/>
    <cellStyle name="COST1 4" xfId="9133"/>
    <cellStyle name="リンク セル 5" xfId="9134"/>
    <cellStyle name="Currency [0]_94?? (2)?" xfId="9135"/>
    <cellStyle name="Currency0 2" xfId="9136"/>
    <cellStyle name="差_CIX2" xfId="9137"/>
    <cellStyle name="Currency0 2 2" xfId="9138"/>
    <cellStyle name="Currency0 2 3" xfId="9139"/>
    <cellStyle name="Currency0 3" xfId="9140"/>
    <cellStyle name="Currency0_012-(KMX) BTL Schedules for KHH_Cebu" xfId="9141"/>
    <cellStyle name="Date" xfId="9142"/>
    <cellStyle name="Акцент2" xfId="9143"/>
    <cellStyle name="Date 2 2" xfId="9144"/>
    <cellStyle name="Акцент3" xfId="9145"/>
    <cellStyle name="Date 2 3" xfId="9146"/>
    <cellStyle name="Date 3" xfId="9147"/>
    <cellStyle name="Date 3 2" xfId="9148"/>
    <cellStyle name="Date 3 3" xfId="9149"/>
    <cellStyle name="Date 4" xfId="9150"/>
    <cellStyle name="Input_(draft) WH602 V016 voy cancellation" xfId="9151"/>
    <cellStyle name="Date 4 2" xfId="9152"/>
    <cellStyle name="Date 4 3" xfId="9153"/>
    <cellStyle name="Date 5 3" xfId="9154"/>
    <cellStyle name="Date 6 2" xfId="9155"/>
    <cellStyle name="Note 2 3 2 2" xfId="9156"/>
    <cellStyle name="Date 6 3" xfId="9157"/>
    <cellStyle name="Dezimal [0]_2001" xfId="9158"/>
    <cellStyle name="Entered 2" xfId="9159"/>
    <cellStyle name="常规 14 3 2" xfId="9160"/>
    <cellStyle name="Entered 3" xfId="9161"/>
    <cellStyle name="Output 2 2 3 2" xfId="9162"/>
    <cellStyle name="常规 5 3 2 4" xfId="9163"/>
    <cellStyle name="Heading 1 3 4" xfId="9164"/>
    <cellStyle name="Entered 3 2" xfId="9165"/>
    <cellStyle name="Heading 1 3 5" xfId="9166"/>
    <cellStyle name="Entered 3 3" xfId="9167"/>
    <cellStyle name="常规 14 3 3" xfId="9168"/>
    <cellStyle name="Entered 4" xfId="9169"/>
    <cellStyle name="差_2012Q1_B50306CVI 2" xfId="9170"/>
    <cellStyle name="Heading 1 4 5" xfId="9171"/>
    <cellStyle name="Entered 4 3" xfId="9172"/>
    <cellStyle name="差_2012Q1_B50306CVI 3" xfId="9173"/>
    <cellStyle name="Total 4 2 2" xfId="9174"/>
    <cellStyle name="Entered 5" xfId="9175"/>
    <cellStyle name="Total 4 2 2 2" xfId="9176"/>
    <cellStyle name="Entered 5 2" xfId="9177"/>
    <cellStyle name="Entered 5 3" xfId="9178"/>
    <cellStyle name="Total 4 2 3" xfId="9179"/>
    <cellStyle name="Entered 6" xfId="9180"/>
    <cellStyle name="Total 4 2 4" xfId="9181"/>
    <cellStyle name="常规 2 4 7 3 2" xfId="9182"/>
    <cellStyle name="Entered 7" xfId="9183"/>
    <cellStyle name="Euro" xfId="9184"/>
    <cellStyle name="好_JTX-CMA CGM" xfId="9185"/>
    <cellStyle name="Euro 2" xfId="9186"/>
    <cellStyle name="Normal 2 10 3" xfId="9187"/>
    <cellStyle name="Euro 2 2" xfId="9188"/>
    <cellStyle name="标题 3 2 2 2" xfId="9189"/>
    <cellStyle name="Euro 2 3" xfId="9190"/>
    <cellStyle name="Euro 4" xfId="9191"/>
    <cellStyle name="Normal 2 12 3" xfId="9192"/>
    <cellStyle name="Euro 4 2" xfId="9193"/>
    <cellStyle name="标题 3 2 4 2" xfId="9194"/>
    <cellStyle name="Heading 4 2 2 2" xfId="9195"/>
    <cellStyle name="Euro 4 3" xfId="9196"/>
    <cellStyle name="Euro 5" xfId="9197"/>
    <cellStyle name="Euro 6" xfId="9198"/>
    <cellStyle name="Explanatory Text" xfId="9199"/>
    <cellStyle name="Explanatory Text 2 2" xfId="9200"/>
    <cellStyle name="Explanatory Text 2 2 2" xfId="9201"/>
    <cellStyle name="Explanatory Text 2 2 2 2" xfId="9202"/>
    <cellStyle name="差_CAT joint venture" xfId="9203"/>
    <cellStyle name="Explanatory Text 2 2 2 2 2" xfId="9204"/>
    <cellStyle name="常规 2 2 3 2 2 3" xfId="9205"/>
    <cellStyle name="Heading 4 4 2 4" xfId="9206"/>
    <cellStyle name="Explanatory Text 2 2 2 3" xfId="9207"/>
    <cellStyle name="Explanatory Text 2 2 2 3 2" xfId="9208"/>
    <cellStyle name="Explanatory Text 2 2 2 4" xfId="9209"/>
    <cellStyle name="Explanatory Text 2 2 3" xfId="9210"/>
    <cellStyle name="Explanatory Text 2 2 3 2" xfId="9211"/>
    <cellStyle name="Explanatory Text 2 2 4 2" xfId="9212"/>
    <cellStyle name="Explanatory Text 2 4" xfId="9213"/>
    <cellStyle name="常规 2 2 3 8 3" xfId="9214"/>
    <cellStyle name="Explanatory Text 2 4 2" xfId="9215"/>
    <cellStyle name="Explanatory Text 2 5" xfId="9216"/>
    <cellStyle name="Explanatory Text 3" xfId="9217"/>
    <cellStyle name="Explanatory Text 3 2" xfId="9218"/>
    <cellStyle name="Explanatory Text 3 2 2" xfId="9219"/>
    <cellStyle name="Explanatory Text 3 3" xfId="9220"/>
    <cellStyle name="常规 2 2 3 9 2" xfId="9221"/>
    <cellStyle name="Explanatory Text 3 3 2" xfId="9222"/>
    <cellStyle name="Explanatory Text 3 4" xfId="9223"/>
    <cellStyle name="常规 2 2 3 9 3" xfId="9224"/>
    <cellStyle name="Explanatory Text 4" xfId="9225"/>
    <cellStyle name="Explanatory Text 4 2" xfId="9226"/>
    <cellStyle name="Heading 4 2 2 2 4" xfId="9227"/>
    <cellStyle name="Explanatory Text 4 2 2 2" xfId="9228"/>
    <cellStyle name="Explanatory Text 4 3" xfId="9229"/>
    <cellStyle name="Explanatory Text 4 4" xfId="9230"/>
    <cellStyle name="Explanatory Text 4 4 2" xfId="9231"/>
    <cellStyle name="Explanatory Text 4 5" xfId="9232"/>
    <cellStyle name="Explanatory Text 5" xfId="9233"/>
    <cellStyle name="Explanatory Text 5 2" xfId="9234"/>
    <cellStyle name="Explanatory Text 5 3" xfId="9235"/>
    <cellStyle name="Explanatory Text 6" xfId="9236"/>
    <cellStyle name="Explanatory Text 7" xfId="9237"/>
    <cellStyle name="Explanatory Text_2012_1st_Qtr_SKD_Review" xfId="9238"/>
    <cellStyle name="常规 2 28 7" xfId="9239"/>
    <cellStyle name="常规 2 33 7" xfId="9240"/>
    <cellStyle name="Fixed" xfId="9241"/>
    <cellStyle name="Fixed 2" xfId="9242"/>
    <cellStyle name="常规 3 13 4 3" xfId="9243"/>
    <cellStyle name="适中 3" xfId="9244"/>
    <cellStyle name="Fixed 3" xfId="9245"/>
    <cellStyle name="适中 4" xfId="9246"/>
    <cellStyle name="Fixed 3 2" xfId="9247"/>
    <cellStyle name="常规 2 6 4 10" xfId="9248"/>
    <cellStyle name="Good" xfId="9249"/>
    <cellStyle name="Good 2" xfId="9250"/>
    <cellStyle name="Good 2 2" xfId="9251"/>
    <cellStyle name="Good 2 2 4 2" xfId="9252"/>
    <cellStyle name="Good 3" xfId="9253"/>
    <cellStyle name="Good 3 2" xfId="9254"/>
    <cellStyle name="Good 3 2 2" xfId="9255"/>
    <cellStyle name="Good 3 3" xfId="9256"/>
    <cellStyle name="常规 2 2 7 6 2" xfId="9257"/>
    <cellStyle name="Good 3 3 2" xfId="9258"/>
    <cellStyle name="Good 3 4" xfId="9259"/>
    <cellStyle name="常规 2 2 7 6 3" xfId="9260"/>
    <cellStyle name="Good 4" xfId="9261"/>
    <cellStyle name="常规 18 2 8 2" xfId="9262"/>
    <cellStyle name="Good 4 2 3 2" xfId="9263"/>
    <cellStyle name="常规 2 2 4 10 3" xfId="9264"/>
    <cellStyle name="常规 9 2 2 2 9" xfId="9265"/>
    <cellStyle name="강조색5 2 4 2" xfId="9266"/>
    <cellStyle name="Good 4 2 4" xfId="9267"/>
    <cellStyle name="Neutral_2012_1st_Qtr_SKD_Review" xfId="9268"/>
    <cellStyle name="Good 4 3 2" xfId="9269"/>
    <cellStyle name="Good 5" xfId="9270"/>
    <cellStyle name="常规 18 2 8 3" xfId="9271"/>
    <cellStyle name="Good 5 3" xfId="9272"/>
    <cellStyle name="常规 2 2 7 8 2" xfId="9273"/>
    <cellStyle name="Good 6" xfId="9274"/>
    <cellStyle name="Good 7" xfId="9275"/>
    <cellStyle name="标题 1 2 2" xfId="9276"/>
    <cellStyle name="Good_2012_1st_Qtr_SKD_Review" xfId="9277"/>
    <cellStyle name="一般 6 6" xfId="9278"/>
    <cellStyle name="출력 4 3" xfId="9279"/>
    <cellStyle name="Grey" xfId="9280"/>
    <cellStyle name="常规 6 12 2 2 2" xfId="9281"/>
    <cellStyle name="百分比 2 5" xfId="9282"/>
    <cellStyle name="常规 6 2 9 2" xfId="9283"/>
    <cellStyle name="hayatl" xfId="9284"/>
    <cellStyle name="hayatl 2" xfId="9285"/>
    <cellStyle name="Header1 3 3" xfId="9286"/>
    <cellStyle name="Header1 4" xfId="9287"/>
    <cellStyle name="좋음 7" xfId="9288"/>
    <cellStyle name="Header1 4 3" xfId="9289"/>
    <cellStyle name="好_Kelly_201303" xfId="9290"/>
    <cellStyle name="Хороший 2" xfId="9291"/>
    <cellStyle name="常规 6 16 7" xfId="9292"/>
    <cellStyle name="Header1 6" xfId="9293"/>
    <cellStyle name="Header2 2 2" xfId="9294"/>
    <cellStyle name="常规 5 5 5" xfId="9295"/>
    <cellStyle name="Header2 2 3" xfId="9296"/>
    <cellStyle name="常规 5 5 6" xfId="9297"/>
    <cellStyle name="見出し 2 4 2" xfId="9298"/>
    <cellStyle name="Header2 3 3" xfId="9299"/>
    <cellStyle name="常规 5 6 6" xfId="9300"/>
    <cellStyle name="Header2 3 4" xfId="9301"/>
    <cellStyle name="常规 5 6 7" xfId="9302"/>
    <cellStyle name="Header2 4" xfId="9303"/>
    <cellStyle name="Header2 4 2" xfId="9304"/>
    <cellStyle name="常规 5 7 5" xfId="9305"/>
    <cellStyle name="Header2 4 3" xfId="9306"/>
    <cellStyle name="常规 5 7 6" xfId="9307"/>
    <cellStyle name="Header2 4 4" xfId="9308"/>
    <cellStyle name="常规 5 7 7" xfId="9309"/>
    <cellStyle name="Header2 6" xfId="9310"/>
    <cellStyle name="Header2 7" xfId="9311"/>
    <cellStyle name="Heading 1" xfId="9312"/>
    <cellStyle name="Heading 1 2 2 4 2" xfId="9313"/>
    <cellStyle name="强调文字颜色 1 2 4 3" xfId="9314"/>
    <cellStyle name="Вычисление 2" xfId="9315"/>
    <cellStyle name="Heading 1 2 4 2" xfId="9316"/>
    <cellStyle name="Heading 1 2 5 2" xfId="9317"/>
    <cellStyle name="Heading 1 3 2 2" xfId="9318"/>
    <cellStyle name="Heading 1 3 3 2" xfId="9319"/>
    <cellStyle name="Heading 1 3 4 2" xfId="9320"/>
    <cellStyle name="常规 18 12 3" xfId="9321"/>
    <cellStyle name="Heading 1 4 2 2 2" xfId="9322"/>
    <cellStyle name="强调文字颜色 3 2 2 3" xfId="9323"/>
    <cellStyle name="Heading 1 4 3 2" xfId="9324"/>
    <cellStyle name="Heading 1 5" xfId="9325"/>
    <cellStyle name="Heading 1 6" xfId="9326"/>
    <cellStyle name="Heading 2" xfId="9327"/>
    <cellStyle name="Heading 2 2" xfId="9328"/>
    <cellStyle name="强调文字颜色 4 2 2 3" xfId="9329"/>
    <cellStyle name="标题 1 2 4" xfId="9330"/>
    <cellStyle name="Heading 2 2 2" xfId="9331"/>
    <cellStyle name="Heading 2 2 2 2 2 2" xfId="9332"/>
    <cellStyle name="Heading 2 2 2 2 3 2" xfId="9333"/>
    <cellStyle name="标题 1 2 5" xfId="9334"/>
    <cellStyle name="Heading 2 2 3" xfId="9335"/>
    <cellStyle name="Heading 2 2 3 2" xfId="9336"/>
    <cellStyle name="标题 1 2 6" xfId="9337"/>
    <cellStyle name="Heading 2 2 4" xfId="9338"/>
    <cellStyle name="Heading 2 2 5" xfId="9339"/>
    <cellStyle name="Heading 2 2 5 2" xfId="9340"/>
    <cellStyle name="Heading 2 3 2 3" xfId="9341"/>
    <cellStyle name="Heading 2 3 4 2" xfId="9342"/>
    <cellStyle name="Heading 2 3 5" xfId="9343"/>
    <cellStyle name="Heading 2 4 2 3" xfId="9344"/>
    <cellStyle name="Heading 2 4 2 4" xfId="9345"/>
    <cellStyle name="Heading 2 4 4 2" xfId="9346"/>
    <cellStyle name="Heading 2 4 5" xfId="9347"/>
    <cellStyle name="Heading 3 2" xfId="9348"/>
    <cellStyle name="强调文字颜色 4 2 3 3" xfId="9349"/>
    <cellStyle name="标题 2 2 4" xfId="9350"/>
    <cellStyle name="Heading 3 2 2" xfId="9351"/>
    <cellStyle name="标题 2 2 4 2" xfId="9352"/>
    <cellStyle name="Heading 3 2 2 2" xfId="9353"/>
    <cellStyle name="Heading 3 2 2 2 2" xfId="9354"/>
    <cellStyle name="常规 2 2 4 4 2 2 3" xfId="9355"/>
    <cellStyle name="Heading 3 2 2 2 2 2" xfId="9356"/>
    <cellStyle name="Heading 3 2 2 2 3" xfId="9357"/>
    <cellStyle name="Heading 3 2 2 2 3 2" xfId="9358"/>
    <cellStyle name="Heading 3 2 2 2 4" xfId="9359"/>
    <cellStyle name="标题 2 2 4 3" xfId="9360"/>
    <cellStyle name="Heading 3 2 2 3" xfId="9361"/>
    <cellStyle name="Heading 3 2 2 3 2" xfId="9362"/>
    <cellStyle name="标题 2 2 5" xfId="9363"/>
    <cellStyle name="Heading 3 2 3" xfId="9364"/>
    <cellStyle name="Heading 3 2 3 2" xfId="9365"/>
    <cellStyle name="标题 2 2 6" xfId="9366"/>
    <cellStyle name="Neutral 2" xfId="9367"/>
    <cellStyle name="Heading 3 2 4" xfId="9368"/>
    <cellStyle name="Neutral 2 2" xfId="9369"/>
    <cellStyle name="Heading 3 2 4 2" xfId="9370"/>
    <cellStyle name="Neutral 3" xfId="9371"/>
    <cellStyle name="Heading 3 2 5" xfId="9372"/>
    <cellStyle name="アクセント 1 4 3" xfId="9373"/>
    <cellStyle name="常规 7 18 8 3" xfId="9374"/>
    <cellStyle name="Heading 3 3 3 2" xfId="9375"/>
    <cellStyle name="Heading 3 4 2" xfId="9376"/>
    <cellStyle name="常规 2 4 6 2 3" xfId="9377"/>
    <cellStyle name="Heading 3 4 2 2 2" xfId="9378"/>
    <cellStyle name="Heading 3 4 2 3" xfId="9379"/>
    <cellStyle name="Heading 3 4 2 3 2" xfId="9380"/>
    <cellStyle name="注释 2 2 4" xfId="9381"/>
    <cellStyle name="Heading 3 4 3" xfId="9382"/>
    <cellStyle name="常规 2 4 6 2 4" xfId="9383"/>
    <cellStyle name="Heading 3 4 4" xfId="9384"/>
    <cellStyle name="Heading 3 4 4 2" xfId="9385"/>
    <cellStyle name="Heading 3 4 5" xfId="9386"/>
    <cellStyle name="Heading 3 5" xfId="9387"/>
    <cellStyle name="Heading 3 5 2" xfId="9388"/>
    <cellStyle name="常规 2 4 6 3 3" xfId="9389"/>
    <cellStyle name="常规 5 2 2 9" xfId="9390"/>
    <cellStyle name="Normal 3 10" xfId="9391"/>
    <cellStyle name="Heading 3 6" xfId="9392"/>
    <cellStyle name="Normal 2 3 3" xfId="9393"/>
    <cellStyle name="Heading 3_012-(KMX) BTL Schedules for KHH_Cebu" xfId="9394"/>
    <cellStyle name="标题 3 2 4" xfId="9395"/>
    <cellStyle name="Heading 4 2 2" xfId="9396"/>
    <cellStyle name="Normal - Style6 3" xfId="9397"/>
    <cellStyle name="Heading 4 2 2 2 2" xfId="9398"/>
    <cellStyle name="Heading 4 2 2 2 2 2" xfId="9399"/>
    <cellStyle name="Normal - Style6 4" xfId="9400"/>
    <cellStyle name="Heading 4 2 2 2 3" xfId="9401"/>
    <cellStyle name="标题 3 2 4 3" xfId="9402"/>
    <cellStyle name="Heading 4 2 2 3" xfId="9403"/>
    <cellStyle name="Normal - Style7 3" xfId="9404"/>
    <cellStyle name="Heading 4 2 2 3 2" xfId="9405"/>
    <cellStyle name="Heading 4 2 2 4" xfId="9406"/>
    <cellStyle name="Normal - Style8 3" xfId="9407"/>
    <cellStyle name="Heading 4 2 2 4 2" xfId="9408"/>
    <cellStyle name="标题 3 2 5" xfId="9409"/>
    <cellStyle name="Heading 4 2 3" xfId="9410"/>
    <cellStyle name="标题 3 2 6" xfId="9411"/>
    <cellStyle name="Heading 4 2 4" xfId="9412"/>
    <cellStyle name="Heading 4 2 4 2" xfId="9413"/>
    <cellStyle name="Heading 4 3 2" xfId="9414"/>
    <cellStyle name="Heading 4 3 3" xfId="9415"/>
    <cellStyle name="Heading 4 3 3 2" xfId="9416"/>
    <cellStyle name="Heading 4 3 4" xfId="9417"/>
    <cellStyle name="一般_2005-03-01 Long Term Schedule-China-1" xfId="9418"/>
    <cellStyle name="Heading 4 4 2" xfId="9419"/>
    <cellStyle name="常规 2 4 7 2 3" xfId="9420"/>
    <cellStyle name="Heading 4 4 2 2" xfId="9421"/>
    <cellStyle name="Linked Cell 7" xfId="9422"/>
    <cellStyle name="Heading 4 4 2 2 2" xfId="9423"/>
    <cellStyle name="Heading 4 4 2 3" xfId="9424"/>
    <cellStyle name="Heading 4 4 2 3 2" xfId="9425"/>
    <cellStyle name="Heading 4 4 3" xfId="9426"/>
    <cellStyle name="常规 2 4 7 2 4" xfId="9427"/>
    <cellStyle name="Heading 4 4 3 2" xfId="9428"/>
    <cellStyle name="Heading 4 5 2" xfId="9429"/>
    <cellStyle name="常规 2 4 7 3 3" xfId="9430"/>
    <cellStyle name="Heading 4 5 3" xfId="9431"/>
    <cellStyle name="Output 4 2 3" xfId="9432"/>
    <cellStyle name="Heading 4_012-(KMX) BTL Schedules for KHH_Cebu" xfId="9433"/>
    <cellStyle name="제목 4 2 2 3 2" xfId="9434"/>
    <cellStyle name="Heading 5" xfId="9435"/>
    <cellStyle name="Heading 5 2" xfId="9436"/>
    <cellStyle name="Heading 5 3" xfId="9437"/>
    <cellStyle name="Heading 5 4" xfId="9438"/>
    <cellStyle name="Heading 6" xfId="9439"/>
    <cellStyle name="Heading 6 2" xfId="9440"/>
    <cellStyle name="Heading 6 3" xfId="9441"/>
    <cellStyle name="Heading 6 4" xfId="9442"/>
    <cellStyle name="Heading 7" xfId="9443"/>
    <cellStyle name="警告文本 2 2" xfId="9444"/>
    <cellStyle name="Heading 7 3" xfId="9445"/>
    <cellStyle name="警告文本 2 2 3" xfId="9446"/>
    <cellStyle name="Heading 7 4" xfId="9447"/>
    <cellStyle name="Heading 8 2" xfId="9448"/>
    <cellStyle name="警告文本 2 3 2" xfId="9449"/>
    <cellStyle name="Heading 8 3" xfId="9450"/>
    <cellStyle name="警告文本 2 3 3" xfId="9451"/>
    <cellStyle name="Heading 8 4" xfId="9452"/>
    <cellStyle name="Heading1 2 2" xfId="9453"/>
    <cellStyle name="Heading2 2 2" xfId="9454"/>
    <cellStyle name="强调文字颜色 5 2 3 3" xfId="9455"/>
    <cellStyle name="Heading2 2 3" xfId="9456"/>
    <cellStyle name="Normal 7 2 2" xfId="9457"/>
    <cellStyle name="Hyperlink 2" xfId="9458"/>
    <cellStyle name="Hyperlink 2 2" xfId="9459"/>
    <cellStyle name="Hyperlink 2 2 2" xfId="9460"/>
    <cellStyle name="Warning Text 7" xfId="9461"/>
    <cellStyle name="Hyperlink 2 2 2 2" xfId="9462"/>
    <cellStyle name="Hyperlink 2 2 2 3" xfId="9463"/>
    <cellStyle name="常规 5 9 3 2" xfId="9464"/>
    <cellStyle name="Hyperlink 2 2 4" xfId="9465"/>
    <cellStyle name="Hyperlink 2 2 5" xfId="9466"/>
    <cellStyle name="Hyperlink 2 3" xfId="9467"/>
    <cellStyle name="Hyperlink 2 3 2" xfId="9468"/>
    <cellStyle name="Hyperlink 2 3 2 2" xfId="9469"/>
    <cellStyle name="Input 4 2 2 2" xfId="9470"/>
    <cellStyle name="Hyperlink 2 3 3" xfId="9471"/>
    <cellStyle name="Normal 12" xfId="9472"/>
    <cellStyle name="Hyperlink 2 3 3 2" xfId="9473"/>
    <cellStyle name="Hyperlink 2 3 4" xfId="9474"/>
    <cellStyle name="Note 4 3" xfId="9475"/>
    <cellStyle name="Hyperlink 2 5" xfId="9476"/>
    <cellStyle name="Note 4 3 2" xfId="9477"/>
    <cellStyle name="Hyperlink 2 5 2" xfId="9478"/>
    <cellStyle name="Hyperlink 3" xfId="9479"/>
    <cellStyle name="Hyperlink 3 2" xfId="9480"/>
    <cellStyle name="Hyperlink 3 2 2" xfId="9481"/>
    <cellStyle name="Hyperlink 3 2 2 2" xfId="9482"/>
    <cellStyle name="Hyperlink 3 2 3" xfId="9483"/>
    <cellStyle name="Hyperlink 3 2 4" xfId="9484"/>
    <cellStyle name="スタイル 1" xfId="9485"/>
    <cellStyle name="Hyperlink 3 3" xfId="9486"/>
    <cellStyle name="スタイル 1 2" xfId="9487"/>
    <cellStyle name="Hyperlink 3 3 2" xfId="9488"/>
    <cellStyle name="Note 5 2" xfId="9489"/>
    <cellStyle name="Hyperlink 3 4" xfId="9490"/>
    <cellStyle name="Hyperlink 3 4 2" xfId="9491"/>
    <cellStyle name="Note 5 3" xfId="9492"/>
    <cellStyle name="Hyperlink 3 5" xfId="9493"/>
    <cellStyle name="Linked Cell_2012_1st_Qtr_SKD_Review" xfId="9494"/>
    <cellStyle name="Hyperlink 4" xfId="9495"/>
    <cellStyle name="常规 5 14 2 2" xfId="9496"/>
    <cellStyle name="Note 6 2" xfId="9497"/>
    <cellStyle name="Hyperlink 4 4" xfId="9498"/>
    <cellStyle name="标题 4 2 3 3" xfId="9499"/>
    <cellStyle name="Hyperlink 5 2 2" xfId="9500"/>
    <cellStyle name="壞_Zhiyu_201209" xfId="9501"/>
    <cellStyle name="Hyperlink 5 2 2 2" xfId="9502"/>
    <cellStyle name="壞_Zhiyu_201209 2" xfId="9503"/>
    <cellStyle name="Hyperlink 5 2 3" xfId="9504"/>
    <cellStyle name="Hyperlink 5 2 3 2" xfId="9505"/>
    <cellStyle name="Hyperlink 5 2 4" xfId="9506"/>
    <cellStyle name="标题 4 2 4 3" xfId="9507"/>
    <cellStyle name="Hyperlink 5 3 2" xfId="9508"/>
    <cellStyle name="Note 7 2" xfId="9509"/>
    <cellStyle name="Hyperlink 5 4" xfId="9510"/>
    <cellStyle name="Hyperlink 5 5" xfId="9511"/>
    <cellStyle name="Hyperlink 6" xfId="9512"/>
    <cellStyle name="常规 2 27 2 3" xfId="9513"/>
    <cellStyle name="常规 2 32 2 3" xfId="9514"/>
    <cellStyle name="常规 5 14 2 4" xfId="9515"/>
    <cellStyle name="Hyperlink 6 2" xfId="9516"/>
    <cellStyle name="Hyperlink 6 2 2" xfId="9517"/>
    <cellStyle name="Hyperlink 6 2 2 2" xfId="9518"/>
    <cellStyle name="Hyperlink 6 2 3" xfId="9519"/>
    <cellStyle name="常规 3 35 2" xfId="9520"/>
    <cellStyle name="常规 3 40 2" xfId="9521"/>
    <cellStyle name="Hyperlink 6 2 3 2" xfId="9522"/>
    <cellStyle name="常规 6 17 2 3" xfId="9523"/>
    <cellStyle name="Hyperlink 6 2 4" xfId="9524"/>
    <cellStyle name="常规 3 35 3" xfId="9525"/>
    <cellStyle name="常规 3 40 3" xfId="9526"/>
    <cellStyle name="Hyperlink 6 3" xfId="9527"/>
    <cellStyle name="Hyperlink 6 3 2" xfId="9528"/>
    <cellStyle name="Hyperlink 6 5" xfId="9529"/>
    <cellStyle name="Hyperlink 7 2 2" xfId="9530"/>
    <cellStyle name="常规 2 4 8 2 2 3" xfId="9531"/>
    <cellStyle name="Hyperlink 7 3 2" xfId="9532"/>
    <cellStyle name="Hyperlink 7 4" xfId="9533"/>
    <cellStyle name="Hyperlink seguido" xfId="9534"/>
    <cellStyle name="imexp 3" xfId="9535"/>
    <cellStyle name="常规 18 4 5" xfId="9536"/>
    <cellStyle name="Input" xfId="9537"/>
    <cellStyle name="Input [yellow]" xfId="9538"/>
    <cellStyle name="Input [yellow] 2" xfId="9539"/>
    <cellStyle name="Input [yellow] 2 3" xfId="9540"/>
    <cellStyle name="Input [yellow] 5" xfId="9541"/>
    <cellStyle name="Input 10" xfId="9542"/>
    <cellStyle name="どちらでもない 2" xfId="9543"/>
    <cellStyle name="Input 13" xfId="9544"/>
    <cellStyle name="常规 3 4 6 3" xfId="9545"/>
    <cellStyle name="标题 5 6" xfId="9546"/>
    <cellStyle name="Input 2" xfId="9547"/>
    <cellStyle name="Input 2 2" xfId="9548"/>
    <cellStyle name="常规 21 4 5" xfId="9549"/>
    <cellStyle name="Input 2 2 2" xfId="9550"/>
    <cellStyle name="Input 2 2 2 2" xfId="9551"/>
    <cellStyle name="Input 2 2 2 2 2" xfId="9552"/>
    <cellStyle name="常规 6 5 7" xfId="9553"/>
    <cellStyle name="見出し 3 4 3" xfId="9554"/>
    <cellStyle name="Input 2 2 2 4" xfId="9555"/>
    <cellStyle name="Input 2 2 3" xfId="9556"/>
    <cellStyle name="Input 2 2 3 2" xfId="9557"/>
    <cellStyle name="Input 2 2 4" xfId="9558"/>
    <cellStyle name="Input 2 2 4 2" xfId="9559"/>
    <cellStyle name="檢查儲存格 5" xfId="9560"/>
    <cellStyle name="Input 2 2 5" xfId="9561"/>
    <cellStyle name="常规 9 2 9 10" xfId="9562"/>
    <cellStyle name="Input 2 3" xfId="9563"/>
    <cellStyle name="Input 2 3 2" xfId="9564"/>
    <cellStyle name="Input 2 4" xfId="9565"/>
    <cellStyle name="强调文字颜色 5 2 4 2" xfId="9566"/>
    <cellStyle name="Normal - Style5" xfId="9567"/>
    <cellStyle name="Input 2 4 2" xfId="9568"/>
    <cellStyle name="Input 2 5" xfId="9569"/>
    <cellStyle name="强调文字颜色 5 2 4 3" xfId="9570"/>
    <cellStyle name="Input 3" xfId="9571"/>
    <cellStyle name="Input 3 2" xfId="9572"/>
    <cellStyle name="常规 21 5 5" xfId="9573"/>
    <cellStyle name="Input 3 2 2" xfId="9574"/>
    <cellStyle name="Input 3 3" xfId="9575"/>
    <cellStyle name="好_B51222 ASA-PECLL 調整 STUDY 2" xfId="9576"/>
    <cellStyle name="Input 3 4" xfId="9577"/>
    <cellStyle name="好_B51222 ASA-PECLL 調整 STUDY 3" xfId="9578"/>
    <cellStyle name="셀 확인 2" xfId="9579"/>
    <cellStyle name="Input 4" xfId="9580"/>
    <cellStyle name="Input 4 2" xfId="9581"/>
    <cellStyle name="常规 21 6 5" xfId="9582"/>
    <cellStyle name="Input 4 2 2" xfId="9583"/>
    <cellStyle name="Input 4 2 3" xfId="9584"/>
    <cellStyle name="Input 4 3" xfId="9585"/>
    <cellStyle name="Input 4 4" xfId="9586"/>
    <cellStyle name="Input 4 4 2" xfId="9587"/>
    <cellStyle name="Input 4 5" xfId="9588"/>
    <cellStyle name="Normal 3 2 2 3 2" xfId="9589"/>
    <cellStyle name="输入右对齐的标签" xfId="9590"/>
    <cellStyle name="着色 5 2" xfId="9591"/>
    <cellStyle name="Input 5" xfId="9592"/>
    <cellStyle name="Input 5 2 2 2" xfId="9593"/>
    <cellStyle name="Input 5 2 3 2" xfId="9594"/>
    <cellStyle name="千分位 2" xfId="9595"/>
    <cellStyle name="Input 5 3" xfId="9596"/>
    <cellStyle name="Input 5 4" xfId="9597"/>
    <cellStyle name="Input 5 4 2" xfId="9598"/>
    <cellStyle name="Input 5 5" xfId="9599"/>
    <cellStyle name="Input 6" xfId="9600"/>
    <cellStyle name="Input 6 3" xfId="9601"/>
    <cellStyle name="Input 7" xfId="9602"/>
    <cellStyle name="Input 7 2" xfId="9603"/>
    <cellStyle name="常规 2 4 2 2 4 3" xfId="9604"/>
    <cellStyle name="Normal 5 2" xfId="9605"/>
    <cellStyle name="Input 8" xfId="9606"/>
    <cellStyle name="常规 3 7 4 2" xfId="9607"/>
    <cellStyle name="Normal 5 3" xfId="9608"/>
    <cellStyle name="Input 9" xfId="9609"/>
    <cellStyle name="常规 3 13 2" xfId="9610"/>
    <cellStyle name="常规 3 7 4 3" xfId="9611"/>
    <cellStyle name="Input Cells" xfId="9612"/>
    <cellStyle name="常规 10 13" xfId="9613"/>
    <cellStyle name="差_JSH-20130416_B50306CVI" xfId="9614"/>
    <cellStyle name="常规 2 2 4 3 2 2 2" xfId="9615"/>
    <cellStyle name="Input Cells 2" xfId="9616"/>
    <cellStyle name="差_JSH-20130416_B50306CVI 2" xfId="9617"/>
    <cellStyle name="Input Cells 2 2" xfId="9618"/>
    <cellStyle name="差_JSH-20130416_B50306CVI 3" xfId="9619"/>
    <cellStyle name="常规 5 27 2" xfId="9620"/>
    <cellStyle name="Input Cells 2 3" xfId="9621"/>
    <cellStyle name="常规 2 3 5 2" xfId="9622"/>
    <cellStyle name="계산 2 2" xfId="9623"/>
    <cellStyle name="Input Cells 3 2" xfId="9624"/>
    <cellStyle name="계산 2 3" xfId="9625"/>
    <cellStyle name="常规 5 28 2" xfId="9626"/>
    <cellStyle name="Input Cells 3 3" xfId="9627"/>
    <cellStyle name="常规 2 3 6 2" xfId="9628"/>
    <cellStyle name="계산 4" xfId="9629"/>
    <cellStyle name="Input Cells 5" xfId="9630"/>
    <cellStyle name="好_Bunker Cons Budget EURCO 3 2" xfId="9631"/>
    <cellStyle name="계산 5" xfId="9632"/>
    <cellStyle name="Input Cells 6" xfId="9633"/>
    <cellStyle name="好_Bunker Cons Budget EURCO 3 3" xfId="9634"/>
    <cellStyle name="Lien hypertexte 3" xfId="9635"/>
    <cellStyle name="Lien hypertexte 3 3" xfId="9636"/>
    <cellStyle name="Lien hypertexte 4" xfId="9637"/>
    <cellStyle name="標題 2 2 2" xfId="9638"/>
    <cellStyle name="Lien hypertexte 5" xfId="9639"/>
    <cellStyle name="常规 2 5 2 2" xfId="9640"/>
    <cellStyle name="Linked Cell" xfId="9641"/>
    <cellStyle name="Linked Cell 2 2" xfId="9642"/>
    <cellStyle name="Linked Cell 2 2 2" xfId="9643"/>
    <cellStyle name="Linked Cell 2 2 2 2 2" xfId="9644"/>
    <cellStyle name="常规 2 9 6" xfId="9645"/>
    <cellStyle name="Normal 4 6 3 2" xfId="9646"/>
    <cellStyle name="Linked Cell 2 2 2 3" xfId="9647"/>
    <cellStyle name="Linked Cell 2 2 2 3 2" xfId="9648"/>
    <cellStyle name="Normal 4 6 3 3" xfId="9649"/>
    <cellStyle name="Linked Cell 2 2 2 4" xfId="9650"/>
    <cellStyle name="Linked Cell 2 2 3" xfId="9651"/>
    <cellStyle name="Linked Cell 2 2 4" xfId="9652"/>
    <cellStyle name="Linked Cell 2 2 4 2" xfId="9653"/>
    <cellStyle name="常规_万达运通2012年8月份拼箱船期表" xfId="9654"/>
    <cellStyle name="Linked Cell 2 2 5" xfId="9655"/>
    <cellStyle name="差_2015 TSL VSL'S +JOIN VENTURE LONGTERM SCHEDULE-5codes 0126" xfId="9656"/>
    <cellStyle name="Linked Cell 2 4" xfId="9657"/>
    <cellStyle name="常规 2 28 7 2" xfId="9658"/>
    <cellStyle name="常规 2 33 7 2" xfId="9659"/>
    <cellStyle name="Linked Cell 2 4 2" xfId="9660"/>
    <cellStyle name="Linked Cell 2 5" xfId="9661"/>
    <cellStyle name="常规 2 28 7 3" xfId="9662"/>
    <cellStyle name="常规 2 33 7 3" xfId="9663"/>
    <cellStyle name="Linked Cell 3 2" xfId="9664"/>
    <cellStyle name="Linked Cell 3 3" xfId="9665"/>
    <cellStyle name="Linked Cell 3 4" xfId="9666"/>
    <cellStyle name="常规 2 28 8 2" xfId="9667"/>
    <cellStyle name="常规 2 33 8 2" xfId="9668"/>
    <cellStyle name="Linked Cell 4" xfId="9669"/>
    <cellStyle name="常规 6 9 9 3" xfId="9670"/>
    <cellStyle name="Linked Cell 4 2" xfId="9671"/>
    <cellStyle name="Linked Cell 4 3" xfId="9672"/>
    <cellStyle name="Linked Cell 4 4" xfId="9673"/>
    <cellStyle name="常规 2 28 9 2" xfId="9674"/>
    <cellStyle name="常规 2 33 9 2" xfId="9675"/>
    <cellStyle name="Linked Cell 4 5" xfId="9676"/>
    <cellStyle name="常规 2 28 9 3" xfId="9677"/>
    <cellStyle name="常规 2 33 9 3" xfId="9678"/>
    <cellStyle name="Linked Cell 5" xfId="9679"/>
    <cellStyle name="Linked Cell 5 2" xfId="9680"/>
    <cellStyle name="Linked Cell 5 3" xfId="9681"/>
    <cellStyle name="Linked Cells 4 2" xfId="9682"/>
    <cellStyle name="常规 14 2 2" xfId="9683"/>
    <cellStyle name="Output 2 2 2 2" xfId="9684"/>
    <cellStyle name="Linked Cells 4 3" xfId="9685"/>
    <cellStyle name="差_JSH-20130416" xfId="9686"/>
    <cellStyle name="Linked Cells 6" xfId="9687"/>
    <cellStyle name="Margen" xfId="9688"/>
    <cellStyle name="Margen 2" xfId="9689"/>
    <cellStyle name="常规 7 19 2 2 3" xfId="9690"/>
    <cellStyle name="常规 8 3 5" xfId="9691"/>
    <cellStyle name="Milliers [0]_!!!GO" xfId="9692"/>
    <cellStyle name="Moeda [0]_aola" xfId="9693"/>
    <cellStyle name="常规 21 5 4 2" xfId="9694"/>
    <cellStyle name="Moeda_aola" xfId="9695"/>
    <cellStyle name="강조색1 5 3" xfId="9696"/>
    <cellStyle name="Mon?aire_AR1194" xfId="9697"/>
    <cellStyle name="Monetaire_!!!GO" xfId="9698"/>
    <cellStyle name="Mon騁aire [0]_!!!GO" xfId="9699"/>
    <cellStyle name="Normal 4 6 5" xfId="9700"/>
    <cellStyle name="Mon閠aire [0]_AR1194" xfId="9701"/>
    <cellStyle name="常规 2 19 6 2" xfId="9702"/>
    <cellStyle name="常规 5 11 6 3" xfId="9703"/>
    <cellStyle name="Mon閠aire_AR1194" xfId="9704"/>
    <cellStyle name="常规 7 2 5 2" xfId="9705"/>
    <cellStyle name="Mystyle" xfId="9706"/>
    <cellStyle name="출력 2" xfId="9707"/>
    <cellStyle name="Normal - Style4 3" xfId="9708"/>
    <cellStyle name="超連結 2" xfId="9709"/>
    <cellStyle name="N" xfId="9710"/>
    <cellStyle name="常规 9 2 6 9" xfId="9711"/>
    <cellStyle name="N 2" xfId="9712"/>
    <cellStyle name="常规 9 2 6 9 2" xfId="9713"/>
    <cellStyle name="N 2 2" xfId="9714"/>
    <cellStyle name="Neutral" xfId="9715"/>
    <cellStyle name="Neutral 2 2 2 2 2" xfId="9716"/>
    <cellStyle name="Neutral 2 2 2 4" xfId="9717"/>
    <cellStyle name="壞_PFS-SJX-110623(5500T Add KHH)" xfId="9718"/>
    <cellStyle name="Neutral 2 2 3" xfId="9719"/>
    <cellStyle name="Neutral 2 2 3 2" xfId="9720"/>
    <cellStyle name="アクセント 2 2" xfId="9721"/>
    <cellStyle name="常规 7 19 6" xfId="9722"/>
    <cellStyle name="Neutral 2 2 4" xfId="9723"/>
    <cellStyle name="アクセント 2 2 2" xfId="9724"/>
    <cellStyle name="常规 7 19 6 2" xfId="9725"/>
    <cellStyle name="Neutral 2 2 4 2" xfId="9726"/>
    <cellStyle name="Neutral 2 3" xfId="9727"/>
    <cellStyle name="Neutral 2 4" xfId="9728"/>
    <cellStyle name="Neutral 2 4 2" xfId="9729"/>
    <cellStyle name="差_NEAX 0205" xfId="9730"/>
    <cellStyle name="常规 6 5 10" xfId="9731"/>
    <cellStyle name="Neutral 3 2" xfId="9732"/>
    <cellStyle name="Neutral 3 3" xfId="9733"/>
    <cellStyle name="Neutral 3 3 2" xfId="9734"/>
    <cellStyle name="Neutral 3 4" xfId="9735"/>
    <cellStyle name="Neutral 4" xfId="9736"/>
    <cellStyle name="Neutral 4 2" xfId="9737"/>
    <cellStyle name="Neutral 4 2 2" xfId="9738"/>
    <cellStyle name="Neutral 4 2 2 2" xfId="9739"/>
    <cellStyle name="출력 4" xfId="9740"/>
    <cellStyle name="Neutral 4 2 3" xfId="9741"/>
    <cellStyle name="Neutral 4 2 4" xfId="9742"/>
    <cellStyle name="一般 2 3 2 2" xfId="9743"/>
    <cellStyle name="Neutral 4 3" xfId="9744"/>
    <cellStyle name="Neutral 4 4" xfId="9745"/>
    <cellStyle name="好_StartUp_2012Q1 2" xfId="9746"/>
    <cellStyle name="Neutral 4 4 2" xfId="9747"/>
    <cellStyle name="輔色2 2 3" xfId="9748"/>
    <cellStyle name="Neutral 5" xfId="9749"/>
    <cellStyle name="Neutral 5 3" xfId="9750"/>
    <cellStyle name="Neutral 6" xfId="9751"/>
    <cellStyle name="Neutral 7" xfId="9752"/>
    <cellStyle name="Sombra1 3 3" xfId="9753"/>
    <cellStyle name="Normal - Style4" xfId="9754"/>
    <cellStyle name="Normal - Style4 2" xfId="9755"/>
    <cellStyle name="良い 3 3" xfId="9756"/>
    <cellStyle name="Normal - Style4 2 2" xfId="9757"/>
    <cellStyle name="Normal - Style5 2" xfId="9758"/>
    <cellStyle name="良い 4 3" xfId="9759"/>
    <cellStyle name="Normal - Style5 2 2" xfId="9760"/>
    <cellStyle name="Normal - Style5 2 3" xfId="9761"/>
    <cellStyle name="Normal - Style5 3" xfId="9762"/>
    <cellStyle name="Normal - Style5 4" xfId="9763"/>
    <cellStyle name="Normal - Style6 2" xfId="9764"/>
    <cellStyle name="Normal - Style6 2 2" xfId="9765"/>
    <cellStyle name="Normal - Style6 2 3" xfId="9766"/>
    <cellStyle name="Normal - Style7 2" xfId="9767"/>
    <cellStyle name="Normal - Style7 2 2" xfId="9768"/>
    <cellStyle name="Normal - Style7 2 3" xfId="9769"/>
    <cellStyle name="Normal - Style7 4" xfId="9770"/>
    <cellStyle name="Normal - Style8 2" xfId="9771"/>
    <cellStyle name="Normal - Style8 2 2" xfId="9772"/>
    <cellStyle name="Normal - Style8 4" xfId="9773"/>
    <cellStyle name="Normal 10" xfId="9774"/>
    <cellStyle name="見出し 4 6" xfId="9775"/>
    <cellStyle name="열어본 하이퍼링크 3 2" xfId="9776"/>
    <cellStyle name="Normal 10 2" xfId="9777"/>
    <cellStyle name="常规 7 7 6" xfId="9778"/>
    <cellStyle name="Normal 10 3" xfId="9779"/>
    <cellStyle name="常规 7 7 7" xfId="9780"/>
    <cellStyle name="Normal 11" xfId="9781"/>
    <cellStyle name="열어본 하이퍼링크 3 3" xfId="9782"/>
    <cellStyle name="Normal 11 2 4" xfId="9783"/>
    <cellStyle name="常规 2 2 4 9" xfId="9784"/>
    <cellStyle name="Normal 12 2" xfId="9785"/>
    <cellStyle name="常规 7 9 6" xfId="9786"/>
    <cellStyle name="好_WIN" xfId="9787"/>
    <cellStyle name="Normal 13" xfId="9788"/>
    <cellStyle name="Normal 13 2" xfId="9789"/>
    <cellStyle name="Normal 13 3" xfId="9790"/>
    <cellStyle name="Normal 14" xfId="9791"/>
    <cellStyle name="Normal 14 3" xfId="9792"/>
    <cellStyle name="Normal 15" xfId="9793"/>
    <cellStyle name="Normal 15 2" xfId="9794"/>
    <cellStyle name="Normal 15 2 2" xfId="9795"/>
    <cellStyle name="常规 2 6 4 7" xfId="9796"/>
    <cellStyle name="보통 2 4" xfId="9797"/>
    <cellStyle name="Normal 16" xfId="9798"/>
    <cellStyle name="Normal 2 3 5" xfId="9799"/>
    <cellStyle name="Normal 2" xfId="9800"/>
    <cellStyle name="常规 2 17 3 2" xfId="9801"/>
    <cellStyle name="常规 2 22 3 2" xfId="9802"/>
    <cellStyle name="Normal 2 10" xfId="9803"/>
    <cellStyle name="Normal 2 11" xfId="9804"/>
    <cellStyle name="Normal 2 11 2" xfId="9805"/>
    <cellStyle name="Normal 2 14 2" xfId="9806"/>
    <cellStyle name="计算 2" xfId="9807"/>
    <cellStyle name="Output_012-(KMX) BTL Schedules for KHH_Cebu" xfId="9808"/>
    <cellStyle name="Normal 2 14 3" xfId="9809"/>
    <cellStyle name="计算 3" xfId="9810"/>
    <cellStyle name="Normal 2 15 2" xfId="9811"/>
    <cellStyle name="Normal 2 15 3" xfId="9812"/>
    <cellStyle name="常规 3 2 3 2 2" xfId="9813"/>
    <cellStyle name="Normal 2 16 3" xfId="9814"/>
    <cellStyle name="常规 2 12 2 2" xfId="9815"/>
    <cellStyle name="常规 3 2 3 3 2" xfId="9816"/>
    <cellStyle name="Normal 2 17 2" xfId="9817"/>
    <cellStyle name="Normal 2 17 3" xfId="9818"/>
    <cellStyle name="常规 2 12 3 2" xfId="9819"/>
    <cellStyle name="Normal 2 23" xfId="9820"/>
    <cellStyle name="Normal 2 18" xfId="9821"/>
    <cellStyle name="Normal 2 18 2" xfId="9822"/>
    <cellStyle name="Normal 2 19 2" xfId="9823"/>
    <cellStyle name="Normal 2 19 3" xfId="9824"/>
    <cellStyle name="Normal 2 2" xfId="9825"/>
    <cellStyle name="Normal 2 2 10" xfId="9826"/>
    <cellStyle name="Normal 2 2 2" xfId="9827"/>
    <cellStyle name="Normal 2 2 2 2 3" xfId="9828"/>
    <cellStyle name="Normal 2 2 2 2 4" xfId="9829"/>
    <cellStyle name="常规 21 6 2 2" xfId="9830"/>
    <cellStyle name="Normal 2 2 2 2 5" xfId="9831"/>
    <cellStyle name="常规 21 6 2 3" xfId="9832"/>
    <cellStyle name="Normal 2 2 2 4" xfId="9833"/>
    <cellStyle name="Normal 2 2 2 5" xfId="9834"/>
    <cellStyle name="Normal 2 2 4" xfId="9835"/>
    <cellStyle name="Normal 2 2 4 3" xfId="9836"/>
    <cellStyle name="Normal 2 2 5" xfId="9837"/>
    <cellStyle name="常规 2 17 2 2" xfId="9838"/>
    <cellStyle name="常规 2 22 2 2" xfId="9839"/>
    <cellStyle name="Normal 2 2 9" xfId="9840"/>
    <cellStyle name="常规 6 15 4 2" xfId="9841"/>
    <cellStyle name="Normal 2 3" xfId="9842"/>
    <cellStyle name="Normal 2 3 2" xfId="9843"/>
    <cellStyle name="Normal 2 3 4" xfId="9844"/>
    <cellStyle name="Normal 2 4" xfId="9845"/>
    <cellStyle name="常规 2 3 2 2 4 2" xfId="9846"/>
    <cellStyle name="Normal 2 4 3" xfId="9847"/>
    <cellStyle name="Normal 2 5" xfId="9848"/>
    <cellStyle name="常规 2 3 2 2 4 3" xfId="9849"/>
    <cellStyle name="Normal 2 5 2" xfId="9850"/>
    <cellStyle name="常规 2 2 4 2 8" xfId="9851"/>
    <cellStyle name="Normal 2 5 3" xfId="9852"/>
    <cellStyle name="常规 2 2 4 2 9" xfId="9853"/>
    <cellStyle name="差 2" xfId="9854"/>
    <cellStyle name="강조색5 3 2" xfId="9855"/>
    <cellStyle name="常规 3 10 6 2" xfId="9856"/>
    <cellStyle name="一般 14 3" xfId="9857"/>
    <cellStyle name="설명 텍스트 2 2 2" xfId="9858"/>
    <cellStyle name="Normal 2 7 2" xfId="9859"/>
    <cellStyle name="常规 2 2 4 4 8" xfId="9860"/>
    <cellStyle name="差 3" xfId="9861"/>
    <cellStyle name="강조색5 3 3" xfId="9862"/>
    <cellStyle name="常规 3 10 6 3" xfId="9863"/>
    <cellStyle name="설명 텍스트 2 2 3" xfId="9864"/>
    <cellStyle name="Normal 2 7 3" xfId="9865"/>
    <cellStyle name="常规 2 2 4 4 9" xfId="9866"/>
    <cellStyle name="강조색5 4 3" xfId="9867"/>
    <cellStyle name="常规 3 10 7 3" xfId="9868"/>
    <cellStyle name="설명 텍스트 2 3 3" xfId="9869"/>
    <cellStyle name="Normal 2 8 3" xfId="9870"/>
    <cellStyle name="강조색5 5" xfId="9871"/>
    <cellStyle name="常规 3 10 8" xfId="9872"/>
    <cellStyle name="설명 텍스트 2 4" xfId="9873"/>
    <cellStyle name="Normal 2 9" xfId="9874"/>
    <cellStyle name="常规 2 11 2 2" xfId="9875"/>
    <cellStyle name="常规 3 2 2 3 2" xfId="9876"/>
    <cellStyle name="강조색5 5 2" xfId="9877"/>
    <cellStyle name="常规 3 10 8 2" xfId="9878"/>
    <cellStyle name="一般 16 3" xfId="9879"/>
    <cellStyle name="설명 텍스트 2 4 2" xfId="9880"/>
    <cellStyle name="Normal 2 9 2" xfId="9881"/>
    <cellStyle name="常规 2 11 2 2 2" xfId="9882"/>
    <cellStyle name="강조색5 5 3" xfId="9883"/>
    <cellStyle name="常规 3 10 8 3" xfId="9884"/>
    <cellStyle name="설명 텍스트 2 4 3" xfId="9885"/>
    <cellStyle name="Normal 2 9 3" xfId="9886"/>
    <cellStyle name="常规 2 11 2 2 3" xfId="9887"/>
    <cellStyle name="Normal 3 12" xfId="9888"/>
    <cellStyle name="Normal 3 2 2" xfId="9889"/>
    <cellStyle name="Normal 3 2 2 2" xfId="9890"/>
    <cellStyle name="常规 18 4 9" xfId="9891"/>
    <cellStyle name="Normal 3 2 2 2 2" xfId="9892"/>
    <cellStyle name="常规 18 4 9 2" xfId="9893"/>
    <cellStyle name="着色 4 2" xfId="9894"/>
    <cellStyle name="Normal 3 2 2 3" xfId="9895"/>
    <cellStyle name="Normal 3 2 2 4" xfId="9896"/>
    <cellStyle name="Normal 3 3 2" xfId="9897"/>
    <cellStyle name="連結的儲存格 2 2" xfId="9898"/>
    <cellStyle name="Normal 3 3 2 2" xfId="9899"/>
    <cellStyle name="Normal 3 3 2 2 2" xfId="9900"/>
    <cellStyle name="Normal 3 3 2 3" xfId="9901"/>
    <cellStyle name="Normal 3 3 2 3 2" xfId="9902"/>
    <cellStyle name="Normal 3 3 2 4" xfId="9903"/>
    <cellStyle name="Normal 3 4 2" xfId="9904"/>
    <cellStyle name="連結的儲存格 3 2" xfId="9905"/>
    <cellStyle name="Normal 3 4 2 2" xfId="9906"/>
    <cellStyle name="Normal 3 4 2 2 2" xfId="9907"/>
    <cellStyle name="Normal 3 4 2 3" xfId="9908"/>
    <cellStyle name="Normal 3 4 2 3 2" xfId="9909"/>
    <cellStyle name="Normal 3 5" xfId="9910"/>
    <cellStyle name="常规 2 3 2 2 5 3" xfId="9911"/>
    <cellStyle name="連結的儲存格 4" xfId="9912"/>
    <cellStyle name="Normal 3 5 2" xfId="9913"/>
    <cellStyle name="Normal 3 5 2 2" xfId="9914"/>
    <cellStyle name="강조색6 2" xfId="9915"/>
    <cellStyle name="常规 3 11 5" xfId="9916"/>
    <cellStyle name="Normal 3 6" xfId="9917"/>
    <cellStyle name="連結的儲存格 5" xfId="9918"/>
    <cellStyle name="강조색6 2 2" xfId="9919"/>
    <cellStyle name="常规 3 11 5 2" xfId="9920"/>
    <cellStyle name="Normal 3 6 2" xfId="9921"/>
    <cellStyle name="강조색6 2 2 2 2" xfId="9922"/>
    <cellStyle name="Normal 3 6 2 2 2" xfId="9923"/>
    <cellStyle name="강조색6 2 2 3 2" xfId="9924"/>
    <cellStyle name="Normal 3 6 2 3 2" xfId="9925"/>
    <cellStyle name="강조색6 3" xfId="9926"/>
    <cellStyle name="常规 3 11 6" xfId="9927"/>
    <cellStyle name="설명 텍스트 3 2" xfId="9928"/>
    <cellStyle name="Normal 3 7" xfId="9929"/>
    <cellStyle name="好 2" xfId="9930"/>
    <cellStyle name="강조색6 3 2" xfId="9931"/>
    <cellStyle name="常规 3 11 6 2" xfId="9932"/>
    <cellStyle name="Normal 3 7 2" xfId="9933"/>
    <cellStyle name="好 2 2" xfId="9934"/>
    <cellStyle name="Normal 3 7 2 2" xfId="9935"/>
    <cellStyle name="好 2 2 2" xfId="9936"/>
    <cellStyle name="Normal 3 7 2 2 2" xfId="9937"/>
    <cellStyle name="Normal 3 7 2 4" xfId="9938"/>
    <cellStyle name="강조색6 4" xfId="9939"/>
    <cellStyle name="常规 3 11 7" xfId="9940"/>
    <cellStyle name="설명 텍스트 3 3" xfId="9941"/>
    <cellStyle name="Normal 3 8" xfId="9942"/>
    <cellStyle name="好 3" xfId="9943"/>
    <cellStyle name="Normal 4 10" xfId="9944"/>
    <cellStyle name="Warning Text 2 2" xfId="9945"/>
    <cellStyle name="Normal 4 11" xfId="9946"/>
    <cellStyle name="Warning Text 2 3" xfId="9947"/>
    <cellStyle name="好_NSC 1119" xfId="9948"/>
    <cellStyle name="Normal 4 12" xfId="9949"/>
    <cellStyle name="Normal 4 3" xfId="9950"/>
    <cellStyle name="Normal 4 3 2" xfId="9951"/>
    <cellStyle name="Normal 4 3 3" xfId="9952"/>
    <cellStyle name="Normal 4 4" xfId="9953"/>
    <cellStyle name="常规 2 3 2 2 6 2" xfId="9954"/>
    <cellStyle name="Normal 4 4 2" xfId="9955"/>
    <cellStyle name="Normal 4 4 2 2" xfId="9956"/>
    <cellStyle name="Normal 4 4 3" xfId="9957"/>
    <cellStyle name="Normal 4 4 3 2" xfId="9958"/>
    <cellStyle name="Normal 4 4 4" xfId="9959"/>
    <cellStyle name="常规 5 11 4 2" xfId="9960"/>
    <cellStyle name="Normal 4 5 2 2" xfId="9961"/>
    <cellStyle name="常规 5 2 13 3" xfId="9962"/>
    <cellStyle name="Normal 4 5 3" xfId="9963"/>
    <cellStyle name="好_StartUp_JTP 與 Coscon CNP 互換 - 20130415 2" xfId="9964"/>
    <cellStyle name="Normal 4 5 3 2" xfId="9965"/>
    <cellStyle name="常规 5 2 14 3" xfId="9966"/>
    <cellStyle name="Normal 4 5 4" xfId="9967"/>
    <cellStyle name="常规 3 14 2 2 2" xfId="9968"/>
    <cellStyle name="常规 5 11 5 2" xfId="9969"/>
    <cellStyle name="好_StartUp_JTP 與 Coscon CNP 互換 - 20130415 3" xfId="9970"/>
    <cellStyle name="Normal 4 6" xfId="9971"/>
    <cellStyle name="Normal 4 6 4" xfId="9972"/>
    <cellStyle name="常规 5 11 6 2" xfId="9973"/>
    <cellStyle name="Normal 4 7" xfId="9974"/>
    <cellStyle name="Normal 4 7 2" xfId="9975"/>
    <cellStyle name="常规 2 4 13" xfId="9976"/>
    <cellStyle name="Normal 4 7 2 2" xfId="9977"/>
    <cellStyle name="常规 2 4 13 2" xfId="9978"/>
    <cellStyle name="Normal 4 7 3" xfId="9979"/>
    <cellStyle name="常规 2 4 14" xfId="9980"/>
    <cellStyle name="Normal 4 7 3 2" xfId="9981"/>
    <cellStyle name="常规 2 4 14 2" xfId="9982"/>
    <cellStyle name="Normal 4 7 4" xfId="9983"/>
    <cellStyle name="常规 2 4 15" xfId="9984"/>
    <cellStyle name="常规 2 4 20" xfId="9985"/>
    <cellStyle name="常规 5 11 7 2" xfId="9986"/>
    <cellStyle name="Normal 4 8" xfId="9987"/>
    <cellStyle name="Заголовок 3" xfId="9988"/>
    <cellStyle name="常规 2 4 2 2 5 3" xfId="9989"/>
    <cellStyle name="제목 2 2 5" xfId="9990"/>
    <cellStyle name="Normal 5 2 2" xfId="9991"/>
    <cellStyle name="Заголовок 3 3" xfId="9992"/>
    <cellStyle name="未定義 2 2" xfId="9993"/>
    <cellStyle name="Normal 5 2 2 3" xfId="9994"/>
    <cellStyle name="Normal 5 3 2" xfId="9995"/>
    <cellStyle name="Normal 5 3 2 2" xfId="9996"/>
    <cellStyle name="Normal 5 3 3" xfId="9997"/>
    <cellStyle name="Normal 5 3 3 2 2" xfId="9998"/>
    <cellStyle name="Normal 5 3 3 2 3" xfId="9999"/>
    <cellStyle name="常规 2 2 16 2" xfId="10000"/>
    <cellStyle name="常规 2 2 21 2" xfId="10001"/>
    <cellStyle name="Normal 5 3 3 3" xfId="10002"/>
    <cellStyle name="Normal 5 3 3 4" xfId="10003"/>
    <cellStyle name="常规 2 3 5 2 2 2" xfId="10004"/>
    <cellStyle name="Normal 5 3 3 5" xfId="10005"/>
    <cellStyle name="常规 2 3 5 2 2 3" xfId="10006"/>
    <cellStyle name="Normal 5 3 4" xfId="10007"/>
    <cellStyle name="常规 5 12 3 2" xfId="10008"/>
    <cellStyle name="Normal 5 3 4 2" xfId="10009"/>
    <cellStyle name="Normal 5 3 4 3" xfId="10010"/>
    <cellStyle name="Normal 5 3 5" xfId="10011"/>
    <cellStyle name="常规 2 25 3 2" xfId="10012"/>
    <cellStyle name="常规 5 12 3 3" xfId="10013"/>
    <cellStyle name="Normal 5 4" xfId="10014"/>
    <cellStyle name="常规 2 3 2 2 7 2" xfId="10015"/>
    <cellStyle name="Normal 5 4 2" xfId="10016"/>
    <cellStyle name="差_VTS 0820" xfId="10017"/>
    <cellStyle name="常规 3 13 5" xfId="10018"/>
    <cellStyle name="常规 9 2 12 3 3" xfId="10019"/>
    <cellStyle name="Normal 5 6" xfId="10020"/>
    <cellStyle name="Normal 6 2" xfId="10021"/>
    <cellStyle name="Normal 6 2 4" xfId="10022"/>
    <cellStyle name="常规 5 13 2 2" xfId="10023"/>
    <cellStyle name="Normal 6 3" xfId="10024"/>
    <cellStyle name="Normal 6 3 2" xfId="10025"/>
    <cellStyle name="Normal 6 3 3" xfId="10026"/>
    <cellStyle name="Normal 6 4 2" xfId="10027"/>
    <cellStyle name="Normal 6 6" xfId="10028"/>
    <cellStyle name="Normal 6 7" xfId="10029"/>
    <cellStyle name="Normal 6 8" xfId="10030"/>
    <cellStyle name="Normal 7" xfId="10031"/>
    <cellStyle name="常规 6 15 5 3" xfId="10032"/>
    <cellStyle name="Normal 7 3" xfId="10033"/>
    <cellStyle name="Normal 7 3 2" xfId="10034"/>
    <cellStyle name="Normal 7 4" xfId="10035"/>
    <cellStyle name="常规 2 3 2 2 9 2" xfId="10036"/>
    <cellStyle name="Normal 7 5" xfId="10037"/>
    <cellStyle name="常规 2 3 2 2 9 3" xfId="10038"/>
    <cellStyle name="Normal 7 6" xfId="10039"/>
    <cellStyle name="Normal 7 7" xfId="10040"/>
    <cellStyle name="Normal 8" xfId="10041"/>
    <cellStyle name="Normal 8 2" xfId="10042"/>
    <cellStyle name="스타일 1 6" xfId="10043"/>
    <cellStyle name="Normal 8 2 2" xfId="10044"/>
    <cellStyle name="Normal 8 3" xfId="10045"/>
    <cellStyle name="Normal 8 3 2" xfId="10046"/>
    <cellStyle name="Normal 8 4" xfId="10047"/>
    <cellStyle name="Normal 9" xfId="10048"/>
    <cellStyle name="常规 2 3 5 6 2" xfId="10049"/>
    <cellStyle name="差_2013 JP Golden Week 試算rvs" xfId="10050"/>
    <cellStyle name="Normal 9 2 2" xfId="10051"/>
    <cellStyle name="常规 3 3 13" xfId="10052"/>
    <cellStyle name="Normal 9 3" xfId="10053"/>
    <cellStyle name="Normal 9 3 2" xfId="10054"/>
    <cellStyle name="Normal 9 4" xfId="10055"/>
    <cellStyle name="Normal_Book1_Phase in-out (01 09)" xfId="10056"/>
    <cellStyle name="Normal_SAS Feb'08" xfId="10057"/>
    <cellStyle name="標題 1" xfId="10058"/>
    <cellStyle name="Normal_Sheet1" xfId="10059"/>
    <cellStyle name="Normal_Sheet1_Sheet3" xfId="10060"/>
    <cellStyle name="Note 2 2 2 2" xfId="10061"/>
    <cellStyle name="Note 2 2 2 2 2" xfId="10062"/>
    <cellStyle name="Note 2 2 2 4" xfId="10063"/>
    <cellStyle name="一般 7 3 2" xfId="10064"/>
    <cellStyle name="Note 2 2 3 2" xfId="10065"/>
    <cellStyle name="Note 2 2 5" xfId="10066"/>
    <cellStyle name="Note 3 2 2" xfId="10067"/>
    <cellStyle name="Note 3 3" xfId="10068"/>
    <cellStyle name="Note 3 3 2" xfId="10069"/>
    <cellStyle name="하이퍼링크 5" xfId="10070"/>
    <cellStyle name="Note 4 2 2 2" xfId="10071"/>
    <cellStyle name="Note 4 2 3 2" xfId="10072"/>
    <cellStyle name="輸入 4" xfId="10073"/>
    <cellStyle name="Note 4 2 4" xfId="10074"/>
    <cellStyle name="Note 6" xfId="10075"/>
    <cellStyle name="Note 7" xfId="10076"/>
    <cellStyle name="Œ…‹æØ‚è [0.00]_PRODUCT DETAIL Q1" xfId="10077"/>
    <cellStyle name="Œ…‹æØ‚è_PRODUCT DETAIL Q1" xfId="10078"/>
    <cellStyle name="常规 2 4 8 7 2" xfId="10079"/>
    <cellStyle name="Output 2" xfId="10080"/>
    <cellStyle name="常规 2 26 2 3" xfId="10081"/>
    <cellStyle name="常规 2 31 2 3" xfId="10082"/>
    <cellStyle name="常规 14" xfId="10083"/>
    <cellStyle name="差_LMD PA2 study 3" xfId="10084"/>
    <cellStyle name="常规 5 10 9 2" xfId="10085"/>
    <cellStyle name="常规 7 6 2 2" xfId="10086"/>
    <cellStyle name="Output 2 2" xfId="10087"/>
    <cellStyle name="常规 14 2" xfId="10088"/>
    <cellStyle name="常规 6 2 8 3" xfId="10089"/>
    <cellStyle name="常规 7 6 2 2 2" xfId="10090"/>
    <cellStyle name="Output 2 2 2" xfId="10091"/>
    <cellStyle name="Output 2 2 2 2 2" xfId="10092"/>
    <cellStyle name="常规 14 2 3" xfId="10093"/>
    <cellStyle name="Output 2 2 2 3" xfId="10094"/>
    <cellStyle name="常规 10 2 9" xfId="10095"/>
    <cellStyle name="Output 2 2 2 3 2" xfId="10096"/>
    <cellStyle name="常规 14 3" xfId="10097"/>
    <cellStyle name="常规 7 6 2 2 3" xfId="10098"/>
    <cellStyle name="Output 2 2 3" xfId="10099"/>
    <cellStyle name="常规 14 4" xfId="10100"/>
    <cellStyle name="Output 2 2 4" xfId="10101"/>
    <cellStyle name="常规 14 4 2" xfId="10102"/>
    <cellStyle name="好_StartUp_2013 JP Golden Week 試算 3" xfId="10103"/>
    <cellStyle name="差_JSH-20130416 3" xfId="10104"/>
    <cellStyle name="Output 2 2 4 2" xfId="10105"/>
    <cellStyle name="常规 15" xfId="10106"/>
    <cellStyle name="常规 2 18 9 2" xfId="10107"/>
    <cellStyle name="常规 20" xfId="10108"/>
    <cellStyle name="常规 5 10 9 3" xfId="10109"/>
    <cellStyle name="常规 7 6 2 3" xfId="10110"/>
    <cellStyle name="Output 2 3" xfId="10111"/>
    <cellStyle name="常规 15 2" xfId="10112"/>
    <cellStyle name="百分比 2 6" xfId="10113"/>
    <cellStyle name="常规 20 2" xfId="10114"/>
    <cellStyle name="常规 6 2 9 3" xfId="10115"/>
    <cellStyle name="Output 2 3 2" xfId="10116"/>
    <cellStyle name="常规 16" xfId="10117"/>
    <cellStyle name="常规 2 18 9 3" xfId="10118"/>
    <cellStyle name="常规 21" xfId="10119"/>
    <cellStyle name="常规 7 6 2 4" xfId="10120"/>
    <cellStyle name="Output 2 4" xfId="10121"/>
    <cellStyle name="常规 16 2" xfId="10122"/>
    <cellStyle name="常规 21 2" xfId="10123"/>
    <cellStyle name="Output 2 4 2" xfId="10124"/>
    <cellStyle name="常规 17" xfId="10125"/>
    <cellStyle name="常规 22" xfId="10126"/>
    <cellStyle name="常规 7 25 2" xfId="10127"/>
    <cellStyle name="常规 7 30 2" xfId="10128"/>
    <cellStyle name="Output 2 5" xfId="10129"/>
    <cellStyle name="注释 4 2" xfId="10130"/>
    <cellStyle name="Output 3" xfId="10131"/>
    <cellStyle name="常规 2 26 2 4" xfId="10132"/>
    <cellStyle name="Output 3 3 2" xfId="10133"/>
    <cellStyle name="Output 4" xfId="10134"/>
    <cellStyle name="Output 4 2" xfId="10135"/>
    <cellStyle name="Output 4 2 2" xfId="10136"/>
    <cellStyle name="Output 4 2 2 2" xfId="10137"/>
    <cellStyle name="常规 2 20 8 3" xfId="10138"/>
    <cellStyle name="Output 4 2 3 2" xfId="10139"/>
    <cellStyle name="常规 2 19" xfId="10140"/>
    <cellStyle name="常规 2 20 9 3" xfId="10141"/>
    <cellStyle name="常规 2 24" xfId="10142"/>
    <cellStyle name="常规 7 3 2 4" xfId="10143"/>
    <cellStyle name="Output 4 2 4" xfId="10144"/>
    <cellStyle name="제목 4 2 2 3 3" xfId="10145"/>
    <cellStyle name="Output 4 3" xfId="10146"/>
    <cellStyle name="Output 4 3 2" xfId="10147"/>
    <cellStyle name="Output 4 4" xfId="10148"/>
    <cellStyle name="Output 4 4 2" xfId="10149"/>
    <cellStyle name="Output 4 5" xfId="10150"/>
    <cellStyle name="Output 5" xfId="10151"/>
    <cellStyle name="常规 6 19 4 2" xfId="10152"/>
    <cellStyle name="Output 7 2" xfId="10153"/>
    <cellStyle name="Output 8" xfId="10154"/>
    <cellStyle name="Percent [2]" xfId="10155"/>
    <cellStyle name="Percent [2] 2 3" xfId="10156"/>
    <cellStyle name="Percent 2 3" xfId="10157"/>
    <cellStyle name="Percent 2 4" xfId="10158"/>
    <cellStyle name="PSChar 5" xfId="10159"/>
    <cellStyle name="PERCENTAGE" xfId="10160"/>
    <cellStyle name="PERCENTAGE 2" xfId="10161"/>
    <cellStyle name="标题 4 2 2" xfId="10162"/>
    <cellStyle name="Pourcentage 2" xfId="10163"/>
    <cellStyle name="pricing 2 2" xfId="10164"/>
    <cellStyle name="pricing 2 3" xfId="10165"/>
    <cellStyle name="常规 16 10 3" xfId="10166"/>
    <cellStyle name="PSChar 2" xfId="10167"/>
    <cellStyle name="常规 3 8 2 2" xfId="10168"/>
    <cellStyle name="PSChar 2 2" xfId="10169"/>
    <cellStyle name="標準_20071212 RSS System" xfId="10170"/>
    <cellStyle name="PSChar 2 3" xfId="10171"/>
    <cellStyle name="PSChar 3" xfId="10172"/>
    <cellStyle name="常规 3 8 2 3" xfId="10173"/>
    <cellStyle name="一般 4 2 2" xfId="10174"/>
    <cellStyle name="PSChar 3 2" xfId="10175"/>
    <cellStyle name="PSChar 3 3" xfId="10176"/>
    <cellStyle name="PSChar 4" xfId="10177"/>
    <cellStyle name="一般 4 2 3" xfId="10178"/>
    <cellStyle name="PSChar 4 2" xfId="10179"/>
    <cellStyle name="PSChar 4 3" xfId="10180"/>
    <cellStyle name="PSChar 6" xfId="10181"/>
    <cellStyle name="RevList" xfId="10182"/>
    <cellStyle name="RevList 4" xfId="10183"/>
    <cellStyle name="常规 19 16" xfId="10184"/>
    <cellStyle name="S3" xfId="10185"/>
    <cellStyle name="Separador de milhares [0]_Person" xfId="10186"/>
    <cellStyle name="千位分隔[0] 2 6 2 3 2" xfId="10187"/>
    <cellStyle name="Sombra1 2 2" xfId="10188"/>
    <cellStyle name="常规 2 6 5 5 3" xfId="10189"/>
    <cellStyle name="千位分隔[0] 2 3 6" xfId="10190"/>
    <cellStyle name="Sombra1 4" xfId="10191"/>
    <cellStyle name="Sombra1 4 2" xfId="10192"/>
    <cellStyle name="常规 2 6 5 7 3" xfId="10193"/>
    <cellStyle name="千位分隔[0] 2 5 6" xfId="10194"/>
    <cellStyle name="Sombra1 4 3" xfId="10195"/>
    <cellStyle name="Style 1" xfId="10196"/>
    <cellStyle name="Style 1 2" xfId="10197"/>
    <cellStyle name="Style 1 3" xfId="10198"/>
    <cellStyle name="Subtotal 2" xfId="10199"/>
    <cellStyle name="常规 2 4 2 13" xfId="10200"/>
    <cellStyle name="常规 9 2 6 7" xfId="10201"/>
    <cellStyle name="SUZ" xfId="10202"/>
    <cellStyle name="常规 7 2 10" xfId="10203"/>
    <cellStyle name="Title 2 2" xfId="10204"/>
    <cellStyle name="Title 2 2 2" xfId="10205"/>
    <cellStyle name="Title 2 2 2 2" xfId="10206"/>
    <cellStyle name="강조색4 6" xfId="10207"/>
    <cellStyle name="Title 2 2 2 2 2" xfId="10208"/>
    <cellStyle name="常规 3 2 2 2 3" xfId="10209"/>
    <cellStyle name="강조색5 6" xfId="10210"/>
    <cellStyle name="常规 3 10 9" xfId="10211"/>
    <cellStyle name="설명 텍스트 2 5" xfId="10212"/>
    <cellStyle name="Title 2 2 2 3 2" xfId="10213"/>
    <cellStyle name="常规 2 11 2 3" xfId="10214"/>
    <cellStyle name="Title 2 2 2 4" xfId="10215"/>
    <cellStyle name="Title 2 2 3" xfId="10216"/>
    <cellStyle name="Title 2 2 4" xfId="10217"/>
    <cellStyle name="Title 2 2 4 2" xfId="10218"/>
    <cellStyle name="Title 3 2" xfId="10219"/>
    <cellStyle name="Title 3 2 2" xfId="10220"/>
    <cellStyle name="Текст предупреждения" xfId="10221"/>
    <cellStyle name="Title 3 3 2" xfId="10222"/>
    <cellStyle name="Title 4" xfId="10223"/>
    <cellStyle name="Title 4 2 2 2" xfId="10224"/>
    <cellStyle name="Title 4 2 3 2" xfId="10225"/>
    <cellStyle name="リンク セル 3 3" xfId="10226"/>
    <cellStyle name="Title 4 2 4" xfId="10227"/>
    <cellStyle name="Title 5" xfId="10228"/>
    <cellStyle name="Title 5 2" xfId="10229"/>
    <cellStyle name="Title 6" xfId="10230"/>
    <cellStyle name="常规 2 2 4 3 3 2" xfId="10231"/>
    <cellStyle name="常规 10 2 2" xfId="10232"/>
    <cellStyle name="差_MOL - CHS 3 Service j v study" xfId="10233"/>
    <cellStyle name="Title 7" xfId="10234"/>
    <cellStyle name="常规 2 2 4 3 3 3" xfId="10235"/>
    <cellStyle name="Total 2 2 2 2" xfId="10236"/>
    <cellStyle name="Total 2 2 2 4" xfId="10237"/>
    <cellStyle name="一般 13 2" xfId="10238"/>
    <cellStyle name="Total 2 2 3 2" xfId="10239"/>
    <cellStyle name="Total 2 2 4" xfId="10240"/>
    <cellStyle name="常规 2 4 5 3 2" xfId="10241"/>
    <cellStyle name="Total 2 2 4 2" xfId="10242"/>
    <cellStyle name="Total 2 5" xfId="10243"/>
    <cellStyle name="Total 2 5 2" xfId="10244"/>
    <cellStyle name="제목 2 6" xfId="10245"/>
    <cellStyle name="Total 3 3 2" xfId="10246"/>
    <cellStyle name="Total 3 4 2" xfId="10247"/>
    <cellStyle name="Total 3 5" xfId="10248"/>
    <cellStyle name="Total 4 2" xfId="10249"/>
    <cellStyle name="Total 4 2 3 2" xfId="10250"/>
    <cellStyle name="Total 4 3" xfId="10251"/>
    <cellStyle name="Total 4 3 2" xfId="10252"/>
    <cellStyle name="好_Sheet1 3" xfId="10253"/>
    <cellStyle name="Total 4 4" xfId="10254"/>
    <cellStyle name="Total 4 5" xfId="10255"/>
    <cellStyle name="Total 5" xfId="10256"/>
    <cellStyle name="常规 6 2 3 2" xfId="10257"/>
    <cellStyle name="Total 5 2" xfId="10258"/>
    <cellStyle name="Total 5 3" xfId="10259"/>
    <cellStyle name="Total 7" xfId="10260"/>
    <cellStyle name="Total 9" xfId="10261"/>
    <cellStyle name="Total_012-(KMX) BTL Schedules for KHH_Cebu" xfId="10262"/>
    <cellStyle name="ûóÆÞï`" xfId="10263"/>
    <cellStyle name="ûóÆÞï` 2" xfId="10264"/>
    <cellStyle name="ûóÆÞï` 3" xfId="10265"/>
    <cellStyle name="常规 16 8 3" xfId="10266"/>
    <cellStyle name="Valuta [0]_RESULTS" xfId="10267"/>
    <cellStyle name="常规 21 8 3" xfId="10268"/>
    <cellStyle name="Warning Text" xfId="10269"/>
    <cellStyle name="Warning Text 2" xfId="10270"/>
    <cellStyle name="Warning Text 2 2 3 2" xfId="10271"/>
    <cellStyle name="常规 18 5 8 2" xfId="10272"/>
    <cellStyle name="Warning Text 2 2 4 2" xfId="10273"/>
    <cellStyle name="常规 18 5 9 2" xfId="10274"/>
    <cellStyle name="Warning Text 2 4 2" xfId="10275"/>
    <cellStyle name="Warning Text 3" xfId="10276"/>
    <cellStyle name="Warning Text 4" xfId="10277"/>
    <cellStyle name="常规 9 2 2 2 6 2" xfId="10278"/>
    <cellStyle name="Warning Text 4 2" xfId="10279"/>
    <cellStyle name="Warning Text 4 2 2 2" xfId="10280"/>
    <cellStyle name="Warning Text 4 3" xfId="10281"/>
    <cellStyle name="好_Annie_201302" xfId="10282"/>
    <cellStyle name="Warning Text 4 4" xfId="10283"/>
    <cellStyle name="常规 2 2 8 5 2" xfId="10284"/>
    <cellStyle name="Warning Text 4 5" xfId="10285"/>
    <cellStyle name="常规 2 2 8 5 3" xfId="10286"/>
    <cellStyle name="Warning Text 5" xfId="10287"/>
    <cellStyle name="常规 9 2 2 2 6 3" xfId="10288"/>
    <cellStyle name="Warning Text 5 2" xfId="10289"/>
    <cellStyle name="Warning Text 5 3" xfId="10290"/>
    <cellStyle name="Warning Text 6" xfId="10291"/>
    <cellStyle name="Акцент1 2" xfId="10292"/>
    <cellStyle name="Акцент1 3" xfId="10293"/>
    <cellStyle name="Акцент3 3" xfId="10294"/>
    <cellStyle name="Акцент4" xfId="10295"/>
    <cellStyle name="Акцент6" xfId="10296"/>
    <cellStyle name="Акцент6 2" xfId="10297"/>
    <cellStyle name="百分比 3 3" xfId="10298"/>
    <cellStyle name="Ввод " xfId="10299"/>
    <cellStyle name="Ввод  3" xfId="10300"/>
    <cellStyle name="Вывод" xfId="10301"/>
    <cellStyle name="常规 2 27 4 2" xfId="10302"/>
    <cellStyle name="常规 2 32 4 2" xfId="10303"/>
    <cellStyle name="常规 5 14 4 3" xfId="10304"/>
    <cellStyle name="Вывод 3" xfId="10305"/>
    <cellStyle name="Вычисление 3" xfId="10306"/>
    <cellStyle name="Заголовок 1 2" xfId="10307"/>
    <cellStyle name="제목 2 2 3 2" xfId="10308"/>
    <cellStyle name="Заголовок 1 3" xfId="10309"/>
    <cellStyle name="제목 2 2 3 3" xfId="10310"/>
    <cellStyle name="Заголовок 2" xfId="10311"/>
    <cellStyle name="常规 2 4 2 2 5 2" xfId="10312"/>
    <cellStyle name="제목 2 2 4" xfId="10313"/>
    <cellStyle name="Заголовок 2 2" xfId="10314"/>
    <cellStyle name="제목 2 2 4 2" xfId="10315"/>
    <cellStyle name="Заголовок 2 3" xfId="10316"/>
    <cellStyle name="제목 2 2 4 3" xfId="10317"/>
    <cellStyle name="Итог" xfId="10318"/>
    <cellStyle name="常规 5 5 2 3" xfId="10319"/>
    <cellStyle name="常规 7 10 2 2 3" xfId="10320"/>
    <cellStyle name="Контрольная ячейка 2" xfId="10321"/>
    <cellStyle name="Контрольная ячейка 3" xfId="10322"/>
    <cellStyle name="Название" xfId="10323"/>
    <cellStyle name="Название 3" xfId="10324"/>
    <cellStyle name="Нейтральный" xfId="10325"/>
    <cellStyle name="Плохой 3" xfId="10326"/>
    <cellStyle name="Пояснение" xfId="10327"/>
    <cellStyle name="Примечание" xfId="10328"/>
    <cellStyle name="Примечание 2" xfId="10329"/>
    <cellStyle name="Примечание 3" xfId="10330"/>
    <cellStyle name="Связанная ячейка" xfId="10331"/>
    <cellStyle name="Связанная ячейка 2" xfId="10332"/>
    <cellStyle name="Связанная ячейка 3" xfId="10333"/>
    <cellStyle name="Текст предупреждения 2" xfId="10334"/>
    <cellStyle name="Текст предупреждения 3" xfId="10335"/>
    <cellStyle name="Хороший 3" xfId="10336"/>
    <cellStyle name="常规 6 16 8" xfId="10337"/>
    <cellStyle name="アクセント 1" xfId="10338"/>
    <cellStyle name="常规 2 17 2 2 2" xfId="10339"/>
    <cellStyle name="常规 2 22 2 2 2" xfId="10340"/>
    <cellStyle name="アクセント 1 3" xfId="10341"/>
    <cellStyle name="常规 7 18 7" xfId="10342"/>
    <cellStyle name="壞_ASA new window study 2" xfId="10343"/>
    <cellStyle name="アクセント 1 3 2" xfId="10344"/>
    <cellStyle name="常规 7 18 7 2" xfId="10345"/>
    <cellStyle name="アクセント 1 4" xfId="10346"/>
    <cellStyle name="常规 21 9 2 2" xfId="10347"/>
    <cellStyle name="常规 7 18 8" xfId="10348"/>
    <cellStyle name="壞_ASA new window study 3" xfId="10349"/>
    <cellStyle name="アクセント 2" xfId="10350"/>
    <cellStyle name="常规 2 17 2 2 3" xfId="10351"/>
    <cellStyle name="常规 2 22 2 2 3" xfId="10352"/>
    <cellStyle name="アクセント 2 2 3" xfId="10353"/>
    <cellStyle name="常规 7 19 6 3" xfId="10354"/>
    <cellStyle name="アクセント 3" xfId="10355"/>
    <cellStyle name="アクセント 3 2 2" xfId="10356"/>
    <cellStyle name="アクセント 3 2 3" xfId="10357"/>
    <cellStyle name="チェック セル 3" xfId="10358"/>
    <cellStyle name="アクセント 3 3 2" xfId="10359"/>
    <cellStyle name="常规 32 2" xfId="10360"/>
    <cellStyle name="チェック セル 4" xfId="10361"/>
    <cellStyle name="常规 5 2 2 9 2" xfId="10362"/>
    <cellStyle name="アクセント 3 3 3" xfId="10363"/>
    <cellStyle name="常规 32 3" xfId="10364"/>
    <cellStyle name="アクセント 3 4 2" xfId="10365"/>
    <cellStyle name="常规 33 2" xfId="10366"/>
    <cellStyle name="常规 6 37" xfId="10367"/>
    <cellStyle name="千位分隔[0] 2 8" xfId="10368"/>
    <cellStyle name="アクセント 4" xfId="10369"/>
    <cellStyle name="アクセント 4 2" xfId="10370"/>
    <cellStyle name="アクセント 4 2 2" xfId="10371"/>
    <cellStyle name="アクセント 4 2 3" xfId="10372"/>
    <cellStyle name="アクセント 5 3 2" xfId="10373"/>
    <cellStyle name="常规 7 14 9" xfId="10374"/>
    <cellStyle name="경고문 3 2" xfId="10375"/>
    <cellStyle name="アクセント 5 3 3" xfId="10376"/>
    <cellStyle name="경고문 4 2" xfId="10377"/>
    <cellStyle name="アクセント 5 4 3" xfId="10378"/>
    <cellStyle name="アクセント 6 4" xfId="10379"/>
    <cellStyle name="スタイル 1 3" xfId="10380"/>
    <cellStyle name="?_HKG" xfId="10381"/>
    <cellStyle name="常规 2 2 4 4 2 4" xfId="10382"/>
    <cellStyle name="タイトル 2 2" xfId="10383"/>
    <cellStyle name="タイトル 3" xfId="10384"/>
    <cellStyle name="常规 19 13 3" xfId="10385"/>
    <cellStyle name="常规 11 2 3" xfId="10386"/>
    <cellStyle name="タイトル 3 2" xfId="10387"/>
    <cellStyle name="差_1004 MAL II線 3" xfId="10388"/>
    <cellStyle name="タイトル 4" xfId="10389"/>
    <cellStyle name="チェック セル 2" xfId="10390"/>
    <cellStyle name="チェック セル 2 2" xfId="10391"/>
    <cellStyle name="チェック セル 3 2" xfId="10392"/>
    <cellStyle name="チェック セル 3 3" xfId="10393"/>
    <cellStyle name="チェック セル 4 2" xfId="10394"/>
    <cellStyle name="チェック セル 4 3" xfId="10395"/>
    <cellStyle name="チェック セル 5" xfId="10396"/>
    <cellStyle name="常规 5 2 2 9 3" xfId="10397"/>
    <cellStyle name="チェック セル 6" xfId="10398"/>
    <cellStyle name="どちらでもない" xfId="10399"/>
    <cellStyle name="どちらでもない 2 3" xfId="10400"/>
    <cellStyle name="一般 16" xfId="10401"/>
    <cellStyle name="どちらでもない 3 3" xfId="10402"/>
    <cellStyle name="常规 2 4 5 10" xfId="10403"/>
    <cellStyle name="ﾇ･ﾁﾘ_laroux" xfId="10404"/>
    <cellStyle name="常规 9 2 12 10" xfId="10405"/>
    <cellStyle name="メモ" xfId="10406"/>
    <cellStyle name="常规 10 5 3" xfId="10407"/>
    <cellStyle name="メモ 2" xfId="10408"/>
    <cellStyle name="常规 10 5 3 2" xfId="10409"/>
    <cellStyle name="メモ 2 2" xfId="10410"/>
    <cellStyle name="メモ 4 3" xfId="10411"/>
    <cellStyle name="常规 10 5 7" xfId="10412"/>
    <cellStyle name="メモ 6" xfId="10413"/>
    <cellStyle name="경고문 7" xfId="10414"/>
    <cellStyle name="リンク セル 2" xfId="10415"/>
    <cellStyle name="リンク セル 3" xfId="10416"/>
    <cellStyle name="リンク セル 4" xfId="10417"/>
    <cellStyle name="リンク セル 4 3" xfId="10418"/>
    <cellStyle name="常规 36" xfId="10419"/>
    <cellStyle name="リンク セル 6" xfId="10420"/>
    <cellStyle name="เครื่องหมายจุลภาค [0]_N1222H#" xfId="10421"/>
    <cellStyle name="เครื่องหมายสกุลเงิน_N1222H#" xfId="10422"/>
    <cellStyle name="ปกติ_N1222H#" xfId="10423"/>
    <cellStyle name="_JUN97" xfId="10424"/>
    <cellStyle name="?[0]_HKG" xfId="10425"/>
    <cellStyle name="遽_94褒瞳 (2)" xfId="10426"/>
    <cellStyle name="강조색1 2 2 5" xfId="10427"/>
    <cellStyle name="강조색1 2 4 2" xfId="10428"/>
    <cellStyle name="제목 2" xfId="10429"/>
    <cellStyle name="강조색1 2 4 3" xfId="10430"/>
    <cellStyle name="제목 3" xfId="10431"/>
    <cellStyle name="강조색1 2 6" xfId="10432"/>
    <cellStyle name="강조색1 4 3" xfId="10433"/>
    <cellStyle name="강조색1 5 2" xfId="10434"/>
    <cellStyle name="강조색1 6" xfId="10435"/>
    <cellStyle name="常规 5 9 8 3" xfId="10436"/>
    <cellStyle name="강조색1 7" xfId="10437"/>
    <cellStyle name="강조색2 2 2 3 3" xfId="10438"/>
    <cellStyle name="常规 19 6 2" xfId="10439"/>
    <cellStyle name="강조색2 2 4 2" xfId="10440"/>
    <cellStyle name="강조색2 2 4 3" xfId="10441"/>
    <cellStyle name="강조색2 4 3" xfId="10442"/>
    <cellStyle name="강조색2 6" xfId="10443"/>
    <cellStyle name="常规 5 9 9 3" xfId="10444"/>
    <cellStyle name="강조색2 7" xfId="10445"/>
    <cellStyle name="常规 3 3 10" xfId="10446"/>
    <cellStyle name="강조색3 2 2" xfId="10447"/>
    <cellStyle name="강조색3 2 2 5" xfId="10448"/>
    <cellStyle name="강조색3 2 3" xfId="10449"/>
    <cellStyle name="강조색3 2 3 2" xfId="10450"/>
    <cellStyle name="강조색3 2 4" xfId="10451"/>
    <cellStyle name="강조색3 2 4 2" xfId="10452"/>
    <cellStyle name="강조색3 2 4 3" xfId="10453"/>
    <cellStyle name="강조색3 4" xfId="10454"/>
    <cellStyle name="常规 5 6 2 2 2" xfId="10455"/>
    <cellStyle name="강조색3 4 2" xfId="10456"/>
    <cellStyle name="강조색3 4 3" xfId="10457"/>
    <cellStyle name="강조색3 5" xfId="10458"/>
    <cellStyle name="常规 5 6 2 2 3" xfId="10459"/>
    <cellStyle name="입력" xfId="10460"/>
    <cellStyle name="강조색3 5 2" xfId="10461"/>
    <cellStyle name="입력 2" xfId="10462"/>
    <cellStyle name="강조색3 6" xfId="10463"/>
    <cellStyle name="강조색3 7" xfId="10464"/>
    <cellStyle name="강조색4 2 2" xfId="10465"/>
    <cellStyle name="강조색4 2 2 2 2" xfId="10466"/>
    <cellStyle name="好_Zhiyu_201209" xfId="10467"/>
    <cellStyle name="강조색4 2 2 2 3" xfId="10468"/>
    <cellStyle name="강조색4 2 2 3 2" xfId="10469"/>
    <cellStyle name="강조색4 2 2 3 3" xfId="10470"/>
    <cellStyle name="汇总 2 2 2" xfId="10471"/>
    <cellStyle name="강조색4 2 3" xfId="10472"/>
    <cellStyle name="강조색4 3 2" xfId="10473"/>
    <cellStyle name="강조색4 3 3" xfId="10474"/>
    <cellStyle name="강조색4 4 3" xfId="10475"/>
    <cellStyle name="강조색4 7" xfId="10476"/>
    <cellStyle name="강조색5 2 2 2 2" xfId="10477"/>
    <cellStyle name="강조색5 2 2 2 3" xfId="10478"/>
    <cellStyle name="常规 9 2 11 9 2" xfId="10479"/>
    <cellStyle name="강조색5 2 6" xfId="10480"/>
    <cellStyle name="강조색6 2 2 2 3" xfId="10481"/>
    <cellStyle name="강조색6 2 2 5" xfId="10482"/>
    <cellStyle name="常规 12" xfId="10483"/>
    <cellStyle name="강조색6 5 2" xfId="10484"/>
    <cellStyle name="常规 3 11 8 2" xfId="10485"/>
    <cellStyle name="常规 13" xfId="10486"/>
    <cellStyle name="差_LMD PA2 study 2" xfId="10487"/>
    <cellStyle name="강조색6 5 3" xfId="10488"/>
    <cellStyle name="常规 3 11 8 3" xfId="10489"/>
    <cellStyle name="百分比 2 2" xfId="10490"/>
    <cellStyle name="百分比 2 3" xfId="10491"/>
    <cellStyle name="百分比 3 2" xfId="10492"/>
    <cellStyle name="百分比 3 4" xfId="10493"/>
    <cellStyle name="備註 4" xfId="10494"/>
    <cellStyle name="備註 4 2" xfId="10495"/>
    <cellStyle name="标题 1 2" xfId="10496"/>
    <cellStyle name="标题 1 2 2 2" xfId="10497"/>
    <cellStyle name="标题 1 2 2 3" xfId="10498"/>
    <cellStyle name="标题 1 2 3" xfId="10499"/>
    <cellStyle name="标题 1 2 3 3" xfId="10500"/>
    <cellStyle name="标题 1 3 2 2" xfId="10501"/>
    <cellStyle name="标题 1 3 2 3" xfId="10502"/>
    <cellStyle name="标题 1 3 3 2" xfId="10503"/>
    <cellStyle name="标题 1 3 3 3" xfId="10504"/>
    <cellStyle name="标题 2 2" xfId="10505"/>
    <cellStyle name="标题 2 2 2 2" xfId="10506"/>
    <cellStyle name="标题 2 2 2 3" xfId="10507"/>
    <cellStyle name="标题 2 2 3" xfId="10508"/>
    <cellStyle name="标题 2 2 3 3" xfId="10509"/>
    <cellStyle name="常规 2 36 5 5" xfId="10510"/>
    <cellStyle name="标题 2 3" xfId="10511"/>
    <cellStyle name="常规 7 15 5 2" xfId="10512"/>
    <cellStyle name="标题 2 3 2 2" xfId="10513"/>
    <cellStyle name="注释 2 5 3" xfId="10514"/>
    <cellStyle name="标题 2 3 2 3" xfId="10515"/>
    <cellStyle name="标题 2 3 3" xfId="10516"/>
    <cellStyle name="标题 3 2" xfId="10517"/>
    <cellStyle name="标题 3 2 2" xfId="10518"/>
    <cellStyle name="标题 3 2 2 3" xfId="10519"/>
    <cellStyle name="标题 3 2 3" xfId="10520"/>
    <cellStyle name="标题 3 2 3 3" xfId="10521"/>
    <cellStyle name="标题 3 3" xfId="10522"/>
    <cellStyle name="常规 7 15 6 2" xfId="10523"/>
    <cellStyle name="标题 3 4" xfId="10524"/>
    <cellStyle name="常规 7 15 6 3" xfId="10525"/>
    <cellStyle name="标题 4 2" xfId="10526"/>
    <cellStyle name="标题 4 2 3" xfId="10527"/>
    <cellStyle name="标题 4 2 4" xfId="10528"/>
    <cellStyle name="标题 4 2 5" xfId="10529"/>
    <cellStyle name="标题 4 2 6" xfId="10530"/>
    <cellStyle name="标题 4 3" xfId="10531"/>
    <cellStyle name="常规 7 15 7 2" xfId="10532"/>
    <cellStyle name="标题 4 3 2" xfId="10533"/>
    <cellStyle name="标题 4 4" xfId="10534"/>
    <cellStyle name="常规 7 15 7 3" xfId="10535"/>
    <cellStyle name="标题 5" xfId="10536"/>
    <cellStyle name="标题 5 2" xfId="10537"/>
    <cellStyle name="标题 5 2 2" xfId="10538"/>
    <cellStyle name="常规 2 6 13" xfId="10539"/>
    <cellStyle name="标题 5 2 3" xfId="10540"/>
    <cellStyle name="常规 2 6 14" xfId="10541"/>
    <cellStyle name="标题 5 3" xfId="10542"/>
    <cellStyle name="常规 7 15 8 2" xfId="10543"/>
    <cellStyle name="标题 5 4" xfId="10544"/>
    <cellStyle name="常规 7 15 8 3" xfId="10545"/>
    <cellStyle name="标题 5 4 2" xfId="10546"/>
    <cellStyle name="标题 5 4 3" xfId="10547"/>
    <cellStyle name="标题 5 5" xfId="10548"/>
    <cellStyle name="标题 6" xfId="10549"/>
    <cellStyle name="标题 6 2" xfId="10550"/>
    <cellStyle name="标题 7" xfId="10551"/>
    <cellStyle name="常规 16 2 2" xfId="10552"/>
    <cellStyle name="标题 8" xfId="10553"/>
    <cellStyle name="常规 21 2 2" xfId="10554"/>
    <cellStyle name="標題 1 2" xfId="10555"/>
    <cellStyle name="標題 1 2 2" xfId="10556"/>
    <cellStyle name="標題 1 2 3" xfId="10557"/>
    <cellStyle name="標題 1 3" xfId="10558"/>
    <cellStyle name="標題 1 3 3" xfId="10559"/>
    <cellStyle name="標題 1 4" xfId="10560"/>
    <cellStyle name="標題 1 5" xfId="10561"/>
    <cellStyle name="常规 6 14 2 2" xfId="10562"/>
    <cellStyle name="標題 2 2 3" xfId="10563"/>
    <cellStyle name="標題 2 3 2" xfId="10564"/>
    <cellStyle name="樣式 1_2013 JP Golden Week 試算" xfId="10565"/>
    <cellStyle name="標題 2 3 3" xfId="10566"/>
    <cellStyle name="출력" xfId="10567"/>
    <cellStyle name="標題 2 4" xfId="10568"/>
    <cellStyle name="標題 2 5" xfId="10569"/>
    <cellStyle name="常规 6 14 3 2" xfId="10570"/>
    <cellStyle name="標題 3 3 2" xfId="10571"/>
    <cellStyle name="標題 3 3 3" xfId="10572"/>
    <cellStyle name="標題 3 4" xfId="10573"/>
    <cellStyle name="標題 3 5" xfId="10574"/>
    <cellStyle name="常规 6 14 4 2" xfId="10575"/>
    <cellStyle name="標題 4 2 2" xfId="10576"/>
    <cellStyle name="標題 4 2 3" xfId="10577"/>
    <cellStyle name="常规 9 2 10 2" xfId="10578"/>
    <cellStyle name="標題 4 3 2" xfId="10579"/>
    <cellStyle name="標題 4 3 3" xfId="10580"/>
    <cellStyle name="常规 9 2 11 2" xfId="10581"/>
    <cellStyle name="標題 5 3" xfId="10582"/>
    <cellStyle name="常规 6 25" xfId="10583"/>
    <cellStyle name="常规 6 30" xfId="10584"/>
    <cellStyle name="標題 6 3" xfId="10585"/>
    <cellStyle name="標題 7" xfId="10586"/>
    <cellStyle name="標題 8" xfId="10587"/>
    <cellStyle name="標準 2" xfId="10588"/>
    <cellStyle name="常规 9 2 11 2 2" xfId="10589"/>
    <cellStyle name="一般 2 3 4" xfId="10590"/>
    <cellStyle name="標準 2 2" xfId="10591"/>
    <cellStyle name="常规 9 2 11 2 2 2" xfId="10592"/>
    <cellStyle name="標準 2 3" xfId="10593"/>
    <cellStyle name="常规 9 2 11 2 2 3" xfId="10594"/>
    <cellStyle name="差 2 3 3" xfId="10595"/>
    <cellStyle name="경고문 2 2 5" xfId="10596"/>
    <cellStyle name="설명 텍스트 4" xfId="10597"/>
    <cellStyle name="경고문 2 3" xfId="10598"/>
    <cellStyle name="경고문 2 3 2" xfId="10599"/>
    <cellStyle name="경고문 2 4" xfId="10600"/>
    <cellStyle name="경고문 2 4 2" xfId="10601"/>
    <cellStyle name="경고문 2 4 3" xfId="10602"/>
    <cellStyle name="경고문 2 5" xfId="10603"/>
    <cellStyle name="경고문 2 6" xfId="10604"/>
    <cellStyle name="경고문 3" xfId="10605"/>
    <cellStyle name="경고문 4 3" xfId="10606"/>
    <cellStyle name="경고문 5 2" xfId="10607"/>
    <cellStyle name="경고문 5 3" xfId="10608"/>
    <cellStyle name="경고문 6" xfId="10609"/>
    <cellStyle name="계산 2 2 2" xfId="10610"/>
    <cellStyle name="좋음 2 5" xfId="10611"/>
    <cellStyle name="계산 2 2 3" xfId="10612"/>
    <cellStyle name="좋음 2 6" xfId="10613"/>
    <cellStyle name="계산 2 2 4" xfId="10614"/>
    <cellStyle name="계산 2 2 5" xfId="10615"/>
    <cellStyle name="계산 2 4" xfId="10616"/>
    <cellStyle name="常规 5 28 3" xfId="10617"/>
    <cellStyle name="계산 2 4 3" xfId="10618"/>
    <cellStyle name="계산 4 2" xfId="10619"/>
    <cellStyle name="계산 5 2" xfId="10620"/>
    <cellStyle name="差 2 2 3" xfId="10621"/>
    <cellStyle name="差 2 4" xfId="10622"/>
    <cellStyle name="差 2 4 2" xfId="10623"/>
    <cellStyle name="差 2 4 3" xfId="10624"/>
    <cellStyle name="差 2 5" xfId="10625"/>
    <cellStyle name="差 2 6" xfId="10626"/>
    <cellStyle name="差 3 2" xfId="10627"/>
    <cellStyle name="설명 텍스트 2 2 3 2" xfId="10628"/>
    <cellStyle name="差 4" xfId="10629"/>
    <cellStyle name="설명 텍스트 2 2 4" xfId="10630"/>
    <cellStyle name="常规 11 2" xfId="10631"/>
    <cellStyle name="常规 6 2 5 3" xfId="10632"/>
    <cellStyle name="差_1004 MAL II線" xfId="10633"/>
    <cellStyle name="常规 11 2 2" xfId="10634"/>
    <cellStyle name="差_1004 MAL II線 2" xfId="10635"/>
    <cellStyle name="常规 2 2 4 4 3 3" xfId="10636"/>
    <cellStyle name="烹拳 [0]_laroux" xfId="10637"/>
    <cellStyle name="差_2012_1st_Qtr_SKD_Review_B50306CVI 3" xfId="10638"/>
    <cellStyle name="差_2012Q1" xfId="10639"/>
    <cellStyle name="差_2012Q1 2" xfId="10640"/>
    <cellStyle name="差_2012Q1 3" xfId="10641"/>
    <cellStyle name="差_2013 JP Golden Week 試算" xfId="10642"/>
    <cellStyle name="差_2013 JP Golden Week 試算 2" xfId="10643"/>
    <cellStyle name="差_BMX 1022" xfId="10644"/>
    <cellStyle name="差_BMX- CMA CGM" xfId="10645"/>
    <cellStyle name="常规 2 6 3 11" xfId="10646"/>
    <cellStyle name="差_CKA &amp; CAT 0429" xfId="10647"/>
    <cellStyle name="差_CVX" xfId="10648"/>
    <cellStyle name="常规 2 17 5 3" xfId="10649"/>
    <cellStyle name="常规 2 22 5 3" xfId="10650"/>
    <cellStyle name="差_IHS-KMTC" xfId="10651"/>
    <cellStyle name="差_JSH-20130416 2" xfId="10652"/>
    <cellStyle name="常规 5 3 3 3" xfId="10653"/>
    <cellStyle name="差_KHP 2-SINOKOR" xfId="10654"/>
    <cellStyle name="常规 2 3 4 9 2" xfId="10655"/>
    <cellStyle name="差_LMD PA2 study (2) 3" xfId="10656"/>
    <cellStyle name="常规 10 2 2 2" xfId="10657"/>
    <cellStyle name="差_MOL - CHS 3 Service j v study 2" xfId="10658"/>
    <cellStyle name="样式 1 4" xfId="10659"/>
    <cellStyle name="差_PA2 1xWH50 無NGB加SKU-20130123 3" xfId="10660"/>
    <cellStyle name="差_PA2 1xWH50 無NGB加SKU-20130123_B50306CVI 3" xfId="10661"/>
    <cellStyle name="差_Sheet1" xfId="10662"/>
    <cellStyle name="差_TPS TISPROFORMA120917A (2)" xfId="10663"/>
    <cellStyle name="常规 2 28 2 4" xfId="10664"/>
    <cellStyle name="常规 2 33 2 4" xfId="10665"/>
    <cellStyle name="常规 8 13 2" xfId="10666"/>
    <cellStyle name="差_VSM 1106" xfId="10667"/>
    <cellStyle name="差_WIN" xfId="10668"/>
    <cellStyle name="常规 3 4" xfId="10669"/>
    <cellStyle name="差_航發會100810A" xfId="10670"/>
    <cellStyle name="差_麥寮二線研究HK 版" xfId="10671"/>
    <cellStyle name="差_麥寮二線研究HK 版 2" xfId="10672"/>
    <cellStyle name="常规 10" xfId="10673"/>
    <cellStyle name="常规 10 10" xfId="10674"/>
    <cellStyle name="常规 10 11" xfId="10675"/>
    <cellStyle name="常规 10 12" xfId="10676"/>
    <cellStyle name="常规 10 2 2 5" xfId="10677"/>
    <cellStyle name="样式 1 7" xfId="10678"/>
    <cellStyle name="常规 10 2 3" xfId="10679"/>
    <cellStyle name="常规 10 2 4" xfId="10680"/>
    <cellStyle name="常规 10 2 8" xfId="10681"/>
    <cellStyle name="常规 10 3" xfId="10682"/>
    <cellStyle name="常规 10 3 2 2" xfId="10683"/>
    <cellStyle name="常规 2 25 3" xfId="10684"/>
    <cellStyle name="常规 2 30 3" xfId="10685"/>
    <cellStyle name="常规 7 3 2 5 3" xfId="10686"/>
    <cellStyle name="常规 10 3 2 3" xfId="10687"/>
    <cellStyle name="常规 2 25 4" xfId="10688"/>
    <cellStyle name="常规 2 30 4" xfId="10689"/>
    <cellStyle name="常规 9 2 9 7 2" xfId="10690"/>
    <cellStyle name="常规 10 3 2 4" xfId="10691"/>
    <cellStyle name="常规 2 25 5" xfId="10692"/>
    <cellStyle name="常规 9 2 9 7 3" xfId="10693"/>
    <cellStyle name="常规 10 3 2 5" xfId="10694"/>
    <cellStyle name="常规 2 25 6" xfId="10695"/>
    <cellStyle name="常规 10 3 4" xfId="10696"/>
    <cellStyle name="常规 10 3 5" xfId="10697"/>
    <cellStyle name="常规 10 3 6" xfId="10698"/>
    <cellStyle name="常规 10 4" xfId="10699"/>
    <cellStyle name="常规 10 5" xfId="10700"/>
    <cellStyle name="常规 10 5 2" xfId="10701"/>
    <cellStyle name="常规 10 5 2 2" xfId="10702"/>
    <cellStyle name="常规 10 5 2 3" xfId="10703"/>
    <cellStyle name="常规 11" xfId="10704"/>
    <cellStyle name="常规 12 2" xfId="10705"/>
    <cellStyle name="常规 6 2 6 3" xfId="10706"/>
    <cellStyle name="常规 12 2 2" xfId="10707"/>
    <cellStyle name="常规 12 2 4" xfId="10708"/>
    <cellStyle name="常规 12 2 5" xfId="10709"/>
    <cellStyle name="常规 12 3" xfId="10710"/>
    <cellStyle name="常规 12 4" xfId="10711"/>
    <cellStyle name="常规 12 5" xfId="10712"/>
    <cellStyle name="常规 12 5 2" xfId="10713"/>
    <cellStyle name="好_StartUp 3" xfId="10714"/>
    <cellStyle name="常规 12 8" xfId="10715"/>
    <cellStyle name="常规 13 2" xfId="10716"/>
    <cellStyle name="常规 6 2 7 3" xfId="10717"/>
    <cellStyle name="常规 13 2 2" xfId="10718"/>
    <cellStyle name="常规 13 3 2" xfId="10719"/>
    <cellStyle name="常规 13 5" xfId="10720"/>
    <cellStyle name="常规 131" xfId="10721"/>
    <cellStyle name="常规 5 3 6 3" xfId="10722"/>
    <cellStyle name="壞_Annie_201302 2" xfId="10723"/>
    <cellStyle name="常规 14 4 3" xfId="10724"/>
    <cellStyle name="常规 15 2 2" xfId="10725"/>
    <cellStyle name="常规 20 2 2" xfId="10726"/>
    <cellStyle name="常规 15 2 2 2" xfId="10727"/>
    <cellStyle name="常规 20 2 2 2" xfId="10728"/>
    <cellStyle name="常规 15 2 2 3" xfId="10729"/>
    <cellStyle name="常规 20 2 2 3" xfId="10730"/>
    <cellStyle name="常规 15 2 3" xfId="10731"/>
    <cellStyle name="常规 20 2 3" xfId="10732"/>
    <cellStyle name="常规 15 2 4" xfId="10733"/>
    <cellStyle name="常规 2 2 4 2 2 2 2" xfId="10734"/>
    <cellStyle name="常规 20 2 4" xfId="10735"/>
    <cellStyle name="常规 15 3 4" xfId="10736"/>
    <cellStyle name="常规 15 4" xfId="10737"/>
    <cellStyle name="常规 20 4" xfId="10738"/>
    <cellStyle name="一般 680" xfId="10739"/>
    <cellStyle name="常规 15 4 2" xfId="10740"/>
    <cellStyle name="常规 20 4 2" xfId="10741"/>
    <cellStyle name="一般 680 2" xfId="10742"/>
    <cellStyle name="常规 15 4 2 2" xfId="10743"/>
    <cellStyle name="常规 15 4 2 3" xfId="10744"/>
    <cellStyle name="常规 15 4 3" xfId="10745"/>
    <cellStyle name="常规 20 4 3" xfId="10746"/>
    <cellStyle name="一般 680 3" xfId="10747"/>
    <cellStyle name="常规 15 4 4" xfId="10748"/>
    <cellStyle name="常规 16 10" xfId="10749"/>
    <cellStyle name="常规 21 10" xfId="10750"/>
    <cellStyle name="常规 16 11" xfId="10751"/>
    <cellStyle name="常规 21 11" xfId="10752"/>
    <cellStyle name="常规 16 11 2" xfId="10753"/>
    <cellStyle name="常规 21 11 2" xfId="10754"/>
    <cellStyle name="常规 16 11 3" xfId="10755"/>
    <cellStyle name="好_BMX- CMA CGM" xfId="10756"/>
    <cellStyle name="常规 16 14" xfId="10757"/>
    <cellStyle name="常规 2 4 3 2 2 3" xfId="10758"/>
    <cellStyle name="常规 16 2 3" xfId="10759"/>
    <cellStyle name="常规 21 2 3" xfId="10760"/>
    <cellStyle name="常规 16 2 4" xfId="10761"/>
    <cellStyle name="常规 21 2 4" xfId="10762"/>
    <cellStyle name="常规 16 3 4" xfId="10763"/>
    <cellStyle name="常规 21 3 4" xfId="10764"/>
    <cellStyle name="常规 16 4" xfId="10765"/>
    <cellStyle name="常规 21 4" xfId="10766"/>
    <cellStyle name="常规 16 4 2 2" xfId="10767"/>
    <cellStyle name="常规 2 4 8 10" xfId="10768"/>
    <cellStyle name="常规 21 4 2 2" xfId="10769"/>
    <cellStyle name="常规 6 18 8" xfId="10770"/>
    <cellStyle name="常规 16 4 2 3" xfId="10771"/>
    <cellStyle name="常规 2 4 8 11" xfId="10772"/>
    <cellStyle name="常规 21 4 2 3" xfId="10773"/>
    <cellStyle name="常规 6 18 9" xfId="10774"/>
    <cellStyle name="常规 16 4 3" xfId="10775"/>
    <cellStyle name="常规 2 9 2 3 2" xfId="10776"/>
    <cellStyle name="常规 21 4 3" xfId="10777"/>
    <cellStyle name="常规 16 4 4" xfId="10778"/>
    <cellStyle name="常规 21 4 4" xfId="10779"/>
    <cellStyle name="常规 16 5" xfId="10780"/>
    <cellStyle name="常规 21 5" xfId="10781"/>
    <cellStyle name="常规 16 5 2" xfId="10782"/>
    <cellStyle name="常规 21 5 2" xfId="10783"/>
    <cellStyle name="常规 16 6" xfId="10784"/>
    <cellStyle name="常规 21 6" xfId="10785"/>
    <cellStyle name="常规 16 6 2" xfId="10786"/>
    <cellStyle name="常规 21 6 2" xfId="10787"/>
    <cellStyle name="常规 16 6 3" xfId="10788"/>
    <cellStyle name="常规 21 6 3" xfId="10789"/>
    <cellStyle name="常规 16 9 3" xfId="10790"/>
    <cellStyle name="常规 21 9 3" xfId="10791"/>
    <cellStyle name="常规 163" xfId="10792"/>
    <cellStyle name="常规 17 2" xfId="10793"/>
    <cellStyle name="常规 22 2" xfId="10794"/>
    <cellStyle name="常规 17 2 3" xfId="10795"/>
    <cellStyle name="常规 22 2 3" xfId="10796"/>
    <cellStyle name="常规 17 5" xfId="10797"/>
    <cellStyle name="常规 17 6" xfId="10798"/>
    <cellStyle name="常规 18 12 2" xfId="10799"/>
    <cellStyle name="常规 18 14" xfId="10800"/>
    <cellStyle name="常规 18 2 10" xfId="10801"/>
    <cellStyle name="常规 18 2 11" xfId="10802"/>
    <cellStyle name="常规 18 2 2 2" xfId="10803"/>
    <cellStyle name="檢查儲存格 3 3" xfId="10804"/>
    <cellStyle name="常规 18 2 2 2 3" xfId="10805"/>
    <cellStyle name="常规 18 2 2 3" xfId="10806"/>
    <cellStyle name="常规 18 2 3" xfId="10807"/>
    <cellStyle name="常规 18 2 3 3" xfId="10808"/>
    <cellStyle name="常规 18 2 6" xfId="10809"/>
    <cellStyle name="好_StartUp_2012_1st_Qtr_SKD_Review 3" xfId="10810"/>
    <cellStyle name="常规 18 2 6 2" xfId="10811"/>
    <cellStyle name="常规 18 2 6 3" xfId="10812"/>
    <cellStyle name="常规 18 2 7" xfId="10813"/>
    <cellStyle name="常规 3 4 2 3 2" xfId="10814"/>
    <cellStyle name="常规 18 2 7 2" xfId="10815"/>
    <cellStyle name="常规 18 2 7 3" xfId="10816"/>
    <cellStyle name="常规 2 2 7 2 2 2" xfId="10817"/>
    <cellStyle name="常规 18 2 8" xfId="10818"/>
    <cellStyle name="常规 18 2 9" xfId="10819"/>
    <cellStyle name="常规 18 2 9 3" xfId="10820"/>
    <cellStyle name="常规 18 3" xfId="10821"/>
    <cellStyle name="常规 23 3" xfId="10822"/>
    <cellStyle name="常规 5 38" xfId="10823"/>
    <cellStyle name="常规 18 3 10" xfId="10824"/>
    <cellStyle name="常规 18 3 11" xfId="10825"/>
    <cellStyle name="常规 18 3 2 2" xfId="10826"/>
    <cellStyle name="常规 18 3 2 2 2" xfId="10827"/>
    <cellStyle name="常规 6 15 6" xfId="10828"/>
    <cellStyle name="常规 18 3 2 2 3" xfId="10829"/>
    <cellStyle name="常规 6 15 7" xfId="10830"/>
    <cellStyle name="常规 18 3 2 3" xfId="10831"/>
    <cellStyle name="常规 3 3 2 3 2" xfId="10832"/>
    <cellStyle name="常规 18 3 2 4" xfId="10833"/>
    <cellStyle name="常规 18 3 3" xfId="10834"/>
    <cellStyle name="常规 18 3 3 2" xfId="10835"/>
    <cellStyle name="常规 18 3 3 3" xfId="10836"/>
    <cellStyle name="常规 18 3 4" xfId="10837"/>
    <cellStyle name="常规 18 3 4 2" xfId="10838"/>
    <cellStyle name="常规 18 3 4 3" xfId="10839"/>
    <cellStyle name="常规 18 3 5" xfId="10840"/>
    <cellStyle name="常规 18 3 5 3" xfId="10841"/>
    <cellStyle name="常规 18 3 6" xfId="10842"/>
    <cellStyle name="常规 18 3 6 2" xfId="10843"/>
    <cellStyle name="常规 18 3 6 3" xfId="10844"/>
    <cellStyle name="常规 18 3 7" xfId="10845"/>
    <cellStyle name="常规 18 3 7 3" xfId="10846"/>
    <cellStyle name="常规 18 3 8" xfId="10847"/>
    <cellStyle name="常规 18 3 8 2" xfId="10848"/>
    <cellStyle name="常规 18 3 8 3" xfId="10849"/>
    <cellStyle name="常规 18 3 9" xfId="10850"/>
    <cellStyle name="常规 18 3 9 2" xfId="10851"/>
    <cellStyle name="常规 18 3 9 3" xfId="10852"/>
    <cellStyle name="常规 18 4" xfId="10853"/>
    <cellStyle name="常规 23 4" xfId="10854"/>
    <cellStyle name="常规 18 4 11" xfId="10855"/>
    <cellStyle name="常规 2 27 5 3" xfId="10856"/>
    <cellStyle name="常规 2 32 5 3" xfId="10857"/>
    <cellStyle name="常规 18 4 2" xfId="10858"/>
    <cellStyle name="常规 18 4 2 3" xfId="10859"/>
    <cellStyle name="常规 18 4 2 4" xfId="10860"/>
    <cellStyle name="常规 18 4 3" xfId="10861"/>
    <cellStyle name="常规 18 4 3 2" xfId="10862"/>
    <cellStyle name="常规 18 4 3 3" xfId="10863"/>
    <cellStyle name="常规 18 4 5 2" xfId="10864"/>
    <cellStyle name="常规 18 4 5 3" xfId="10865"/>
    <cellStyle name="常规 18 4 6 2" xfId="10866"/>
    <cellStyle name="着色 1 2" xfId="10867"/>
    <cellStyle name="常规 18 4 6 3" xfId="10868"/>
    <cellStyle name="常规 18 4 7 2" xfId="10869"/>
    <cellStyle name="着色 2 2" xfId="10870"/>
    <cellStyle name="常规 18 4 7 3" xfId="10871"/>
    <cellStyle name="常规 18 4 8" xfId="10872"/>
    <cellStyle name="常规 18 4 8 2" xfId="10873"/>
    <cellStyle name="着色 3 2" xfId="10874"/>
    <cellStyle name="常规 18 4 8 3" xfId="10875"/>
    <cellStyle name="常规 18 4 9 3" xfId="10876"/>
    <cellStyle name="常规 18 5" xfId="10877"/>
    <cellStyle name="常规 23 5" xfId="10878"/>
    <cellStyle name="常规 18 5 10" xfId="10879"/>
    <cellStyle name="常规 2 6 10 2" xfId="10880"/>
    <cellStyle name="常规 18 5 11" xfId="10881"/>
    <cellStyle name="常规 2 6 10 3" xfId="10882"/>
    <cellStyle name="常规 18 5 2" xfId="10883"/>
    <cellStyle name="常规 18 5 3" xfId="10884"/>
    <cellStyle name="常规 18 5 9 3" xfId="10885"/>
    <cellStyle name="常规 18 6" xfId="10886"/>
    <cellStyle name="常规_Sheet1 2" xfId="10887"/>
    <cellStyle name="常规 18 6 2" xfId="10888"/>
    <cellStyle name="常规_Sheet1 2 2" xfId="10889"/>
    <cellStyle name="常规 18 6 3" xfId="10890"/>
    <cellStyle name="常规 18 7 2" xfId="10891"/>
    <cellStyle name="計算 3" xfId="10892"/>
    <cellStyle name="常规 18 7 3" xfId="10893"/>
    <cellStyle name="常规 18 8" xfId="10894"/>
    <cellStyle name="常规_Sheet1 4" xfId="10895"/>
    <cellStyle name="常规 18 8 2" xfId="10896"/>
    <cellStyle name="常规 18 8 3" xfId="10897"/>
    <cellStyle name="常规 18 9" xfId="10898"/>
    <cellStyle name="常规_Sheet1 5" xfId="10899"/>
    <cellStyle name="常规 18 9 2" xfId="10900"/>
    <cellStyle name="常规_Sheet1 5 2" xfId="10901"/>
    <cellStyle name="常规 18 9 3" xfId="10902"/>
    <cellStyle name="常规 19" xfId="10903"/>
    <cellStyle name="常规 24" xfId="10904"/>
    <cellStyle name="常规 19 10" xfId="10905"/>
    <cellStyle name="常规 19 10 2" xfId="10906"/>
    <cellStyle name="常规 19 11" xfId="10907"/>
    <cellStyle name="常规 19 11 2" xfId="10908"/>
    <cellStyle name="常规 19 11 3" xfId="10909"/>
    <cellStyle name="常规 19 12" xfId="10910"/>
    <cellStyle name="常规 19 12 2" xfId="10911"/>
    <cellStyle name="常规 19 12 3" xfId="10912"/>
    <cellStyle name="常规 19 2" xfId="10913"/>
    <cellStyle name="常规 19 2 2" xfId="10914"/>
    <cellStyle name="常规 19 2 2 2" xfId="10915"/>
    <cellStyle name="常规 19 2 2 4" xfId="10916"/>
    <cellStyle name="常规 19 2 2 5" xfId="10917"/>
    <cellStyle name="常规 19 2 3" xfId="10918"/>
    <cellStyle name="常规 19 2 4" xfId="10919"/>
    <cellStyle name="常规 19 2 5" xfId="10920"/>
    <cellStyle name="常规 19 3" xfId="10921"/>
    <cellStyle name="常规 19 3 2" xfId="10922"/>
    <cellStyle name="常规 19 3 3" xfId="10923"/>
    <cellStyle name="常规 19 4" xfId="10924"/>
    <cellStyle name="常规 19 4 2" xfId="10925"/>
    <cellStyle name="常规 19 4 3" xfId="10926"/>
    <cellStyle name="常规 19 5" xfId="10927"/>
    <cellStyle name="常规 19 5 2 2" xfId="10928"/>
    <cellStyle name="常规 19 5 2 3" xfId="10929"/>
    <cellStyle name="常规 19 5 3" xfId="10930"/>
    <cellStyle name="常规 19 5 3 2" xfId="10931"/>
    <cellStyle name="常规 19 5 3 3" xfId="10932"/>
    <cellStyle name="常规 19 5 4" xfId="10933"/>
    <cellStyle name="常规 19 5 4 2" xfId="10934"/>
    <cellStyle name="常规 19 5 4 3" xfId="10935"/>
    <cellStyle name="常规 19 5 5" xfId="10936"/>
    <cellStyle name="常规 19 5 6" xfId="10937"/>
    <cellStyle name="常规 19 6" xfId="10938"/>
    <cellStyle name="常规 19 6 3" xfId="10939"/>
    <cellStyle name="常规 19 8" xfId="10940"/>
    <cellStyle name="常规 19 8 2" xfId="10941"/>
    <cellStyle name="常规 19 8 3" xfId="10942"/>
    <cellStyle name="常规 19 9" xfId="10943"/>
    <cellStyle name="常规 19 9 2" xfId="10944"/>
    <cellStyle name="常规 19 9 3" xfId="10945"/>
    <cellStyle name="常规 2 10" xfId="10946"/>
    <cellStyle name="常规 2 2 2 6 3" xfId="10947"/>
    <cellStyle name="强调文字颜色 3 3" xfId="10948"/>
    <cellStyle name="常规 2 10 10" xfId="10949"/>
    <cellStyle name="常规 2 10 11" xfId="10950"/>
    <cellStyle name="常规 2 10 12" xfId="10951"/>
    <cellStyle name="合計 4 2" xfId="10952"/>
    <cellStyle name="常规 2 10 2" xfId="10953"/>
    <cellStyle name="常规 2 10 2 2" xfId="10954"/>
    <cellStyle name="常规 2 10 2 2 2" xfId="10955"/>
    <cellStyle name="常规 2 10 2 3" xfId="10956"/>
    <cellStyle name="常规 2 10 2 3 2" xfId="10957"/>
    <cellStyle name="常规 2 10 2 4" xfId="10958"/>
    <cellStyle name="常规 2 10 3" xfId="10959"/>
    <cellStyle name="常规 2 10 3 2" xfId="10960"/>
    <cellStyle name="常规 2 10 3 3" xfId="10961"/>
    <cellStyle name="常规 2 10 4" xfId="10962"/>
    <cellStyle name="常规 2 10 4 2" xfId="10963"/>
    <cellStyle name="常规 2 10 4 3" xfId="10964"/>
    <cellStyle name="常规 2 10 5" xfId="10965"/>
    <cellStyle name="常规 2 10 5 2" xfId="10966"/>
    <cellStyle name="常规 2 10 5 3" xfId="10967"/>
    <cellStyle name="常规 2 10 6" xfId="10968"/>
    <cellStyle name="常规 2 10 6 2" xfId="10969"/>
    <cellStyle name="常规 2 10 6 3" xfId="10970"/>
    <cellStyle name="常规 2 10 8" xfId="10971"/>
    <cellStyle name="常规 2 2 6 2 3" xfId="10972"/>
    <cellStyle name="常规 2 10 8 2" xfId="10973"/>
    <cellStyle name="检查单元格 4" xfId="10974"/>
    <cellStyle name="常规 2 10 8 3" xfId="10975"/>
    <cellStyle name="常规 2 10 9" xfId="10976"/>
    <cellStyle name="常规 2 2 6 2 4" xfId="10977"/>
    <cellStyle name="常规 2 10 9 2" xfId="10978"/>
    <cellStyle name="常规 2 10 9 3" xfId="10979"/>
    <cellStyle name="常规 2 11" xfId="10980"/>
    <cellStyle name="强调文字颜色 3 4" xfId="10981"/>
    <cellStyle name="常规 2 11 10" xfId="10982"/>
    <cellStyle name="常规 2 11 11" xfId="10983"/>
    <cellStyle name="常规 2 11 2" xfId="10984"/>
    <cellStyle name="常规 3 2 2 3" xfId="10985"/>
    <cellStyle name="常规 2 11 2 3 2" xfId="10986"/>
    <cellStyle name="壞_Annie_201302" xfId="10987"/>
    <cellStyle name="常规 2 11 2 4" xfId="10988"/>
    <cellStyle name="常规 2 11 3" xfId="10989"/>
    <cellStyle name="常规 3 2 2 4" xfId="10990"/>
    <cellStyle name="常规 2 11 3 3" xfId="10991"/>
    <cellStyle name="常规 2 11 4" xfId="10992"/>
    <cellStyle name="常规 3 2 2 5" xfId="10993"/>
    <cellStyle name="常规 2 11 4 3" xfId="10994"/>
    <cellStyle name="常规 2 11 5" xfId="10995"/>
    <cellStyle name="常规 2 11 5 2" xfId="10996"/>
    <cellStyle name="常规 2 11 5 3" xfId="10997"/>
    <cellStyle name="常规 2 11 6" xfId="10998"/>
    <cellStyle name="常规 2 11 6 2" xfId="10999"/>
    <cellStyle name="常规 2 11 6 3" xfId="11000"/>
    <cellStyle name="常规 2 11 7 2" xfId="11001"/>
    <cellStyle name="常规 2 11 7 3" xfId="11002"/>
    <cellStyle name="常规 2 11 8 2" xfId="11003"/>
    <cellStyle name="常规 2 11 8 3" xfId="11004"/>
    <cellStyle name="常规 2 11 9" xfId="11005"/>
    <cellStyle name="常规 2 11 9 2" xfId="11006"/>
    <cellStyle name="常规 2 11 9 3" xfId="11007"/>
    <cellStyle name="常规 2 12 2 3" xfId="11008"/>
    <cellStyle name="常规 2 13" xfId="11009"/>
    <cellStyle name="常规 2 13 2 2" xfId="11010"/>
    <cellStyle name="常规 2 13 2 3" xfId="11011"/>
    <cellStyle name="常规 2 13 3" xfId="11012"/>
    <cellStyle name="常规 2 13 4" xfId="11013"/>
    <cellStyle name="常规 2 14" xfId="11014"/>
    <cellStyle name="常规 2 14 2" xfId="11015"/>
    <cellStyle name="常规 3 2 5 3" xfId="11016"/>
    <cellStyle name="常规 2 14 2 3" xfId="11017"/>
    <cellStyle name="常规 2 14 3" xfId="11018"/>
    <cellStyle name="常规 2 14 4" xfId="11019"/>
    <cellStyle name="常规 2 15" xfId="11020"/>
    <cellStyle name="常规 2 20" xfId="11021"/>
    <cellStyle name="常规 2 15 2" xfId="11022"/>
    <cellStyle name="常规 2 20 2" xfId="11023"/>
    <cellStyle name="常规 3 2 6 3" xfId="11024"/>
    <cellStyle name="常规 2 15 2 2" xfId="11025"/>
    <cellStyle name="常规 2 20 2 2" xfId="11026"/>
    <cellStyle name="常规 2 16 2 2" xfId="11027"/>
    <cellStyle name="常规 2 21 2 2" xfId="11028"/>
    <cellStyle name="常规 2 17" xfId="11029"/>
    <cellStyle name="常规 2 22" xfId="11030"/>
    <cellStyle name="常规 7 3 2 2" xfId="11031"/>
    <cellStyle name="常规 2 17 10" xfId="11032"/>
    <cellStyle name="常规 2 22 10" xfId="11033"/>
    <cellStyle name="常规 2 17 11" xfId="11034"/>
    <cellStyle name="常规 2 22 11" xfId="11035"/>
    <cellStyle name="常规 2 17 12" xfId="11036"/>
    <cellStyle name="常规 2 17 2" xfId="11037"/>
    <cellStyle name="常规 2 22 2" xfId="11038"/>
    <cellStyle name="常规 3 2 8 3" xfId="11039"/>
    <cellStyle name="常规 7 3 2 2 2" xfId="11040"/>
    <cellStyle name="常规 2 17 4 2" xfId="11041"/>
    <cellStyle name="常规 2 22 4 2" xfId="11042"/>
    <cellStyle name="常规 2 17 5 2" xfId="11043"/>
    <cellStyle name="常规 2 22 5 2" xfId="11044"/>
    <cellStyle name="메모 2 3" xfId="11045"/>
    <cellStyle name="常规 2 17 6" xfId="11046"/>
    <cellStyle name="常规 2 22 6" xfId="11047"/>
    <cellStyle name="常规 2 17 6 3" xfId="11048"/>
    <cellStyle name="常规 2 22 6 3" xfId="11049"/>
    <cellStyle name="常规 2 17 7" xfId="11050"/>
    <cellStyle name="常规 2 2 6 9 2" xfId="11051"/>
    <cellStyle name="常规 2 22 7" xfId="11052"/>
    <cellStyle name="常规 2 17 7 2" xfId="11053"/>
    <cellStyle name="常规 2 22 7 2" xfId="11054"/>
    <cellStyle name="메모 4 3" xfId="11055"/>
    <cellStyle name="常规 2 17 7 3" xfId="11056"/>
    <cellStyle name="常规 2 22 7 3" xfId="11057"/>
    <cellStyle name="常规 2 17 8" xfId="11058"/>
    <cellStyle name="常规 2 2 6 9 3" xfId="11059"/>
    <cellStyle name="常规 2 22 8" xfId="11060"/>
    <cellStyle name="常规 2 17 8 2" xfId="11061"/>
    <cellStyle name="常规 2 22 8 2" xfId="11062"/>
    <cellStyle name="常规 2 17 8 3" xfId="11063"/>
    <cellStyle name="常规 2 22 8 3" xfId="11064"/>
    <cellStyle name="常规 2 17 9" xfId="11065"/>
    <cellStyle name="常规 2 22 9" xfId="11066"/>
    <cellStyle name="常规 2 18" xfId="11067"/>
    <cellStyle name="常规 2 20 9 2" xfId="11068"/>
    <cellStyle name="常规 2 23" xfId="11069"/>
    <cellStyle name="常规 7 3 2 3" xfId="11070"/>
    <cellStyle name="常规 2 18 2" xfId="11071"/>
    <cellStyle name="常规 2 23 2" xfId="11072"/>
    <cellStyle name="常规 3 2 9 3" xfId="11073"/>
    <cellStyle name="常规 7 3 2 3 2" xfId="11074"/>
    <cellStyle name="常规 2 18 6" xfId="11075"/>
    <cellStyle name="常规 2 18 7" xfId="11076"/>
    <cellStyle name="常规 2 18 8" xfId="11077"/>
    <cellStyle name="常规 2 18 8 3" xfId="11078"/>
    <cellStyle name="常规 2 18 9" xfId="11079"/>
    <cellStyle name="常规 2 19 10" xfId="11080"/>
    <cellStyle name="常规 6 3 2 8 2" xfId="11081"/>
    <cellStyle name="常规 2 19 11" xfId="11082"/>
    <cellStyle name="常规 6 3 2 8 3" xfId="11083"/>
    <cellStyle name="常规 2 19 2" xfId="11084"/>
    <cellStyle name="常规 2 24 2" xfId="11085"/>
    <cellStyle name="常规 7 3 2 4 2" xfId="11086"/>
    <cellStyle name="常规 2 19 2 2" xfId="11087"/>
    <cellStyle name="常规 2 24 2 2" xfId="11088"/>
    <cellStyle name="常规 2 3 16" xfId="11089"/>
    <cellStyle name="常规 2 3 21" xfId="11090"/>
    <cellStyle name="常规 5 11 2 3" xfId="11091"/>
    <cellStyle name="常规 2 19 3 2" xfId="11092"/>
    <cellStyle name="常规 5 11 3 3" xfId="11093"/>
    <cellStyle name="常规 2 19 4 2" xfId="11094"/>
    <cellStyle name="常规 5 11 4 3" xfId="11095"/>
    <cellStyle name="常规 2 19 4 3" xfId="11096"/>
    <cellStyle name="常规 2 19 5" xfId="11097"/>
    <cellStyle name="常规 9 2 9 6 3" xfId="11098"/>
    <cellStyle name="常规 2 19 5 2" xfId="11099"/>
    <cellStyle name="常规 3 14 2 2 3" xfId="11100"/>
    <cellStyle name="常规 5 11 5 3" xfId="11101"/>
    <cellStyle name="常规 5 14 10" xfId="11102"/>
    <cellStyle name="常规 2 19 5 3" xfId="11103"/>
    <cellStyle name="常规 5 14 11" xfId="11104"/>
    <cellStyle name="常规 2 19 6" xfId="11105"/>
    <cellStyle name="常规 2 19 6 3" xfId="11106"/>
    <cellStyle name="常规 2 19 7" xfId="11107"/>
    <cellStyle name="常规 2 19 7 2" xfId="11108"/>
    <cellStyle name="常规 2 4 16" xfId="11109"/>
    <cellStyle name="常规 2 4 21" xfId="11110"/>
    <cellStyle name="常规 5 11 7 3" xfId="11111"/>
    <cellStyle name="常规 2 19 7 3" xfId="11112"/>
    <cellStyle name="常规 2 4 17" xfId="11113"/>
    <cellStyle name="常规 2 4 22" xfId="11114"/>
    <cellStyle name="常规 2 19 9 2" xfId="11115"/>
    <cellStyle name="常规 5 11 9 3" xfId="11116"/>
    <cellStyle name="常规 7 7 2 3" xfId="11117"/>
    <cellStyle name="常规 2 19 9 3" xfId="11118"/>
    <cellStyle name="常规 7 7 2 4" xfId="11119"/>
    <cellStyle name="常规 2 2 10" xfId="11120"/>
    <cellStyle name="常规 2 2 10 3" xfId="11121"/>
    <cellStyle name="常规 2 2 11" xfId="11122"/>
    <cellStyle name="常规 2 2 11 3" xfId="11123"/>
    <cellStyle name="連結的儲存格" xfId="11124"/>
    <cellStyle name="常规 2 2 12" xfId="11125"/>
    <cellStyle name="常规 2 2 13" xfId="11126"/>
    <cellStyle name="常规 2 2 13 3" xfId="11127"/>
    <cellStyle name="常规 2 2 14" xfId="11128"/>
    <cellStyle name="常规 2 4 8 5 2" xfId="11129"/>
    <cellStyle name="常规 21 2 2 2 2 2" xfId="11130"/>
    <cellStyle name="常规 2 2 14 3" xfId="11131"/>
    <cellStyle name="常规 2 2 15" xfId="11132"/>
    <cellStyle name="常规 2 2 20" xfId="11133"/>
    <cellStyle name="常规 2 4 8 5 3" xfId="11134"/>
    <cellStyle name="常规 21 2 2 2 2 3" xfId="11135"/>
    <cellStyle name="常规 2 2 15 2" xfId="11136"/>
    <cellStyle name="常规 2 2 20 2" xfId="11137"/>
    <cellStyle name="常规 2 2 15 3" xfId="11138"/>
    <cellStyle name="常规 2 2 20 3" xfId="11139"/>
    <cellStyle name="常规 2 2 16" xfId="11140"/>
    <cellStyle name="常规 2 2 21" xfId="11141"/>
    <cellStyle name="常规 2 2 16 3" xfId="11142"/>
    <cellStyle name="常规 2 2 21 3" xfId="11143"/>
    <cellStyle name="常规 2 2 19" xfId="11144"/>
    <cellStyle name="常规 2 2 24" xfId="11145"/>
    <cellStyle name="常规 2 2 19 3" xfId="11146"/>
    <cellStyle name="好_StartUp 2" xfId="11147"/>
    <cellStyle name="常规 2 2 2" xfId="11148"/>
    <cellStyle name="常规 2 2 2 10 2" xfId="11149"/>
    <cellStyle name="常规 2 2 2 11 2" xfId="11150"/>
    <cellStyle name="常规 2 2 2 12 2" xfId="11151"/>
    <cellStyle name="常规 2 2 2 12 3" xfId="11152"/>
    <cellStyle name="常规 2 2 2 13 2" xfId="11153"/>
    <cellStyle name="常规 2 2 2 13 3" xfId="11154"/>
    <cellStyle name="汇总 3 2 2" xfId="11155"/>
    <cellStyle name="常规 2 2 2 14" xfId="11156"/>
    <cellStyle name="常规 2 2 2 14 2" xfId="11157"/>
    <cellStyle name="常规 2 2 2 14 3" xfId="11158"/>
    <cellStyle name="汇总 3 3 2" xfId="11159"/>
    <cellStyle name="常规 2 2 2 2" xfId="11160"/>
    <cellStyle name="常规 2 2 2 2 10" xfId="11161"/>
    <cellStyle name="一般 7 4 2" xfId="11162"/>
    <cellStyle name="常规 2 2 2 2 11" xfId="11163"/>
    <cellStyle name="一般 7 4 3" xfId="11164"/>
    <cellStyle name="常规 2 2 2 2 2" xfId="11165"/>
    <cellStyle name="常规 2 2 2 2 2 2" xfId="11166"/>
    <cellStyle name="常规 2 2 2 2 2 2 2" xfId="11167"/>
    <cellStyle name="常规 2 2 2 2 2 2 2 2" xfId="11168"/>
    <cellStyle name="常规 2 2 2 2 2 2 3" xfId="11169"/>
    <cellStyle name="超链接 3 4 2 2" xfId="11170"/>
    <cellStyle name="常规 2 2 2 2 2 3" xfId="11171"/>
    <cellStyle name="常规 2 2 2 2 2 3 2" xfId="11172"/>
    <cellStyle name="常规 2 3 2 2 6" xfId="11173"/>
    <cellStyle name="常规 2 2 2 2 2 4" xfId="11174"/>
    <cellStyle name="常规 2 2 2 2 3" xfId="11175"/>
    <cellStyle name="常规 2 2 2 2 3 2" xfId="11176"/>
    <cellStyle name="好_ABX - C7 Slot Cost" xfId="11177"/>
    <cellStyle name="常规 2 2 2 2 3 3" xfId="11178"/>
    <cellStyle name="好_CIX2" xfId="11179"/>
    <cellStyle name="常规 2 2 2 2 4" xfId="11180"/>
    <cellStyle name="常规 2 2 2 2 4 2" xfId="11181"/>
    <cellStyle name="常规 2 2 2 2 4 3" xfId="11182"/>
    <cellStyle name="常规 2 2 2 2 5" xfId="11183"/>
    <cellStyle name="常规 2 2 2 2 5 2" xfId="11184"/>
    <cellStyle name="常规 2 2 2 2 5 3" xfId="11185"/>
    <cellStyle name="好_IHS-KMTC" xfId="11186"/>
    <cellStyle name="常规 2 2 2 2 6" xfId="11187"/>
    <cellStyle name="常规 2 2 2 2 6 2" xfId="11188"/>
    <cellStyle name="常规 2 2 2 2 6 3" xfId="11189"/>
    <cellStyle name="常规 2 2 2 2 7" xfId="11190"/>
    <cellStyle name="常规 2 2 2 2 7 2" xfId="11191"/>
    <cellStyle name="常规 2 2 2 2 7 3" xfId="11192"/>
    <cellStyle name="常规 2 2 2 2 8" xfId="11193"/>
    <cellStyle name="常规 2 2 2 2 9" xfId="11194"/>
    <cellStyle name="常规 2 2 2 2 9 3" xfId="11195"/>
    <cellStyle name="常规 2 2 2 3 2 2" xfId="11196"/>
    <cellStyle name="常规 2 2 2 3 2 3" xfId="11197"/>
    <cellStyle name="常规 2 2 2 3 4" xfId="11198"/>
    <cellStyle name="常规 2 2 2 5 3" xfId="11199"/>
    <cellStyle name="强调文字颜色 2 3" xfId="11200"/>
    <cellStyle name="常规 2 2 2 6 2" xfId="11201"/>
    <cellStyle name="强调文字颜色 3 2" xfId="11202"/>
    <cellStyle name="常规 2 2 2 7 2" xfId="11203"/>
    <cellStyle name="常规 2 49" xfId="11204"/>
    <cellStyle name="常规 2 54" xfId="11205"/>
    <cellStyle name="强调文字颜色 4 2" xfId="11206"/>
    <cellStyle name="常规 2 2 2 7 3" xfId="11207"/>
    <cellStyle name="常规 2 55" xfId="11208"/>
    <cellStyle name="常规 2 60" xfId="11209"/>
    <cellStyle name="强调文字颜色 4 3" xfId="11210"/>
    <cellStyle name="常规 2 2 2 8 2" xfId="11211"/>
    <cellStyle name="强调文字颜色 5 2" xfId="11212"/>
    <cellStyle name="常规 2 2 2 8 3" xfId="11213"/>
    <cellStyle name="强调文字颜色 5 3" xfId="11214"/>
    <cellStyle name="常规 2 2 2 9 2" xfId="11215"/>
    <cellStyle name="强调文字颜色 6 2" xfId="11216"/>
    <cellStyle name="常规 2 2 2 9 3" xfId="11217"/>
    <cellStyle name="强调文字颜色 6 3" xfId="11218"/>
    <cellStyle name="常规 2 2 25" xfId="11219"/>
    <cellStyle name="常规 2 2 26" xfId="11220"/>
    <cellStyle name="常规 2 2 27" xfId="11221"/>
    <cellStyle name="常规 5 2 2 11 2" xfId="11222"/>
    <cellStyle name="常规 2 2 28" xfId="11223"/>
    <cellStyle name="常规 5 2 2 11 3" xfId="11224"/>
    <cellStyle name="常规 2 2 29" xfId="11225"/>
    <cellStyle name="常规 2 2 3" xfId="11226"/>
    <cellStyle name="常规 2 2 3 11" xfId="11227"/>
    <cellStyle name="常规 2 2 3 12" xfId="11228"/>
    <cellStyle name="常规 2 2 3 13" xfId="11229"/>
    <cellStyle name="常规 2 2 3 2" xfId="11230"/>
    <cellStyle name="常规 2_上海口岸船期表" xfId="11231"/>
    <cellStyle name="常规 2 2 3 2 2" xfId="11232"/>
    <cellStyle name="常规 2 2 3 2 2 2" xfId="11233"/>
    <cellStyle name="常规 2 2 3 2 2 2 2" xfId="11234"/>
    <cellStyle name="常规 2 2 3 2 2 4" xfId="11235"/>
    <cellStyle name="常规 2 2 3 2 3" xfId="11236"/>
    <cellStyle name="常规 2 2 3 2 3 2" xfId="11237"/>
    <cellStyle name="常规 2 2 3 3 2" xfId="11238"/>
    <cellStyle name="常规 2 2 3 3 3" xfId="11239"/>
    <cellStyle name="常规 2 2 3 4" xfId="11240"/>
    <cellStyle name="常规 2 2 3 4 2" xfId="11241"/>
    <cellStyle name="常规 2 2 3 4 3" xfId="11242"/>
    <cellStyle name="常规 2 2 3 5" xfId="11243"/>
    <cellStyle name="常规 2 2 3 5 2" xfId="11244"/>
    <cellStyle name="常规 2 2 3 5 3" xfId="11245"/>
    <cellStyle name="常规 2 2 3 6" xfId="11246"/>
    <cellStyle name="常规 2 2 3 6 2" xfId="11247"/>
    <cellStyle name="常规 2 2 3 7 2" xfId="11248"/>
    <cellStyle name="常规 2 2 3 7 3" xfId="11249"/>
    <cellStyle name="常规 2 2 3 9" xfId="11250"/>
    <cellStyle name="常规 2 2 4" xfId="11251"/>
    <cellStyle name="常规 2 2 4 10" xfId="11252"/>
    <cellStyle name="常规 2 2 4 10 2" xfId="11253"/>
    <cellStyle name="常规 9 2 2 2 8" xfId="11254"/>
    <cellStyle name="常规 2 2 4 11" xfId="11255"/>
    <cellStyle name="常规 2 2 4 11 2" xfId="11256"/>
    <cellStyle name="常规 2 2 4 12" xfId="11257"/>
    <cellStyle name="常规 2 2 4 12 2" xfId="11258"/>
    <cellStyle name="常规 2 2 4 13 2" xfId="11259"/>
    <cellStyle name="常规 20 2 2 4" xfId="11260"/>
    <cellStyle name="常规 2 2 4 15" xfId="11261"/>
    <cellStyle name="常规 2 2 4 2" xfId="11262"/>
    <cellStyle name="제목 1 2 2 4" xfId="11263"/>
    <cellStyle name="常规 2 2 4 2 10" xfId="11264"/>
    <cellStyle name="常规 2 2 4 2 11" xfId="11265"/>
    <cellStyle name="常规 2 2 4 2 2" xfId="11266"/>
    <cellStyle name="常规 6 10 10" xfId="11267"/>
    <cellStyle name="常规 2 2 4 2 2 2" xfId="11268"/>
    <cellStyle name="常规 2 2 4 2 2 2 3" xfId="11269"/>
    <cellStyle name="常规 20 2 5" xfId="11270"/>
    <cellStyle name="常规 2 2 4 2 2 3" xfId="11271"/>
    <cellStyle name="常规 2 2 4 2 2 4" xfId="11272"/>
    <cellStyle name="好_2015 TSL VSL'S +JOIN VENTURE LONGTERM SCHEDULE-5codes 0126" xfId="11273"/>
    <cellStyle name="常规 2 2 4 2 3" xfId="11274"/>
    <cellStyle name="常规 6 10 11" xfId="11275"/>
    <cellStyle name="常规 2 2 4 2 3 2" xfId="11276"/>
    <cellStyle name="常规 2 2 4 2 4" xfId="11277"/>
    <cellStyle name="常规 2 2 4 2 4 2" xfId="11278"/>
    <cellStyle name="常规 2 2 4 2 4 3" xfId="11279"/>
    <cellStyle name="常规 2 2 4 2 5" xfId="11280"/>
    <cellStyle name="常规 2 2 4 2 5 2" xfId="11281"/>
    <cellStyle name="常规 2 2 4 2 5 3" xfId="11282"/>
    <cellStyle name="常规 2 2 4 2 6" xfId="11283"/>
    <cellStyle name="常规 2 2 4 2 6 2" xfId="11284"/>
    <cellStyle name="常规 2 2 4 2 6 3" xfId="11285"/>
    <cellStyle name="常规 2 2 4 2 7" xfId="11286"/>
    <cellStyle name="常规 2 2 4 2 7 2" xfId="11287"/>
    <cellStyle name="常规 2 2 4 2 8 2" xfId="11288"/>
    <cellStyle name="好_NE1-3 2010-03-03 5" xfId="11289"/>
    <cellStyle name="常规 2 2 4 2 8 3" xfId="11290"/>
    <cellStyle name="常规 2 2 4 2 9 2" xfId="11291"/>
    <cellStyle name="常规 2 2 4 2 9 3" xfId="11292"/>
    <cellStyle name="常规 2 2 4 3 10" xfId="11293"/>
    <cellStyle name="쉼표 [0] 2 2 4" xfId="11294"/>
    <cellStyle name="常规 2 2 4 3 11" xfId="11295"/>
    <cellStyle name="常规 2 2 4 3 2 2" xfId="11296"/>
    <cellStyle name="常规 2 2 4 3 2 3" xfId="11297"/>
    <cellStyle name="常规 2 2 4 3 2 4" xfId="11298"/>
    <cellStyle name="常规 2 2 4 3 4" xfId="11299"/>
    <cellStyle name="常规 2 2 4 3 4 2" xfId="11300"/>
    <cellStyle name="常规 2 2 4 3 4 3" xfId="11301"/>
    <cellStyle name="常规 2 2 4 3 5" xfId="11302"/>
    <cellStyle name="常规 2 2 4 3 5 2" xfId="11303"/>
    <cellStyle name="常规 2 2 4 3 5 3" xfId="11304"/>
    <cellStyle name="常规 2 2 4 3 6" xfId="11305"/>
    <cellStyle name="常规 2 2 4 3 6 3" xfId="11306"/>
    <cellStyle name="常规 2 2 4 3 7" xfId="11307"/>
    <cellStyle name="常规 2 2 4 3 7 3" xfId="11308"/>
    <cellStyle name="常规 2 2 4 3 9 3" xfId="11309"/>
    <cellStyle name="常规 2 2 4 4 10" xfId="11310"/>
    <cellStyle name="常规 2 2 4 4 2 2" xfId="11311"/>
    <cellStyle name="常规 2 2 4 4 2 3" xfId="11312"/>
    <cellStyle name="常规 2 2 4 4 4" xfId="11313"/>
    <cellStyle name="常规 2 2 4 4 4 2" xfId="11314"/>
    <cellStyle name="常规 2 2 4 4 5" xfId="11315"/>
    <cellStyle name="常规 2 2 4 4 5 2" xfId="11316"/>
    <cellStyle name="常规 2 2 4 4 6" xfId="11317"/>
    <cellStyle name="常规 2 2 4 4 6 2" xfId="11318"/>
    <cellStyle name="常规 2 2 4 4 7" xfId="11319"/>
    <cellStyle name="常规 2 2 4 4 7 2" xfId="11320"/>
    <cellStyle name="常规 2 2 4 4 8 3" xfId="11321"/>
    <cellStyle name="常规 2 2 4 4 9 2" xfId="11322"/>
    <cellStyle name="常规 2 2 4 4 9 3" xfId="11323"/>
    <cellStyle name="常规 2 2 4 5 2" xfId="11324"/>
    <cellStyle name="一般 7" xfId="11325"/>
    <cellStyle name="常规 2 2 4 5 2 2" xfId="11326"/>
    <cellStyle name="一般 7 2" xfId="11327"/>
    <cellStyle name="常规 2 2 4 5 2 3" xfId="11328"/>
    <cellStyle name="一般 7 3" xfId="11329"/>
    <cellStyle name="常规 2 2 4 5 3" xfId="11330"/>
    <cellStyle name="一般 8" xfId="11331"/>
    <cellStyle name="常规 2 2 4 5 4" xfId="11332"/>
    <cellStyle name="一般 9" xfId="11333"/>
    <cellStyle name="常规 2 2 4 8 3" xfId="11334"/>
    <cellStyle name="常规 2 2 4 9 2" xfId="11335"/>
    <cellStyle name="常规 2 2 4 9 3" xfId="11336"/>
    <cellStyle name="常规 2 2 5" xfId="11337"/>
    <cellStyle name="常规 2 2 5 10" xfId="11338"/>
    <cellStyle name="常规 2 2 5 11" xfId="11339"/>
    <cellStyle name="常规 2 2 5 12" xfId="11340"/>
    <cellStyle name="常规 2 2 5 2" xfId="11341"/>
    <cellStyle name="常规 2 2 5 2 2" xfId="11342"/>
    <cellStyle name="常规 6 15 10" xfId="11343"/>
    <cellStyle name="常规 2 2 5 2 2 2" xfId="11344"/>
    <cellStyle name="常规 2 2 5 2 2 3" xfId="11345"/>
    <cellStyle name="常规 2 2 5 2 4" xfId="11346"/>
    <cellStyle name="常规 2 2 5 5 2" xfId="11347"/>
    <cellStyle name="常规 2 2 5 6 2" xfId="11348"/>
    <cellStyle name="常规 2 2 5 8 2" xfId="11349"/>
    <cellStyle name="常规 2 2 5 8 3" xfId="11350"/>
    <cellStyle name="常规 2 2 5 9" xfId="11351"/>
    <cellStyle name="常规 2 2 5 9 2" xfId="11352"/>
    <cellStyle name="常规 2 2 5 9 3" xfId="11353"/>
    <cellStyle name="常规 2 2 6" xfId="11354"/>
    <cellStyle name="常规 2 2 6 10" xfId="11355"/>
    <cellStyle name="常规 2 2 6 11" xfId="11356"/>
    <cellStyle name="常规 2 4 2" xfId="11357"/>
    <cellStyle name="常规 2 2 6 12" xfId="11358"/>
    <cellStyle name="常规 2 4 3" xfId="11359"/>
    <cellStyle name="常规 2 2 6 2" xfId="11360"/>
    <cellStyle name="常规 2 2 6 6 2" xfId="11361"/>
    <cellStyle name="常规 2 2 6 8 2" xfId="11362"/>
    <cellStyle name="常规 2 21 7" xfId="11363"/>
    <cellStyle name="常规 2 2 6 8 3" xfId="11364"/>
    <cellStyle name="常规 2 21 8" xfId="11365"/>
    <cellStyle name="常规 2 2 6 9" xfId="11366"/>
    <cellStyle name="常规 2 2 7" xfId="11367"/>
    <cellStyle name="常规 2 2 7 12" xfId="11368"/>
    <cellStyle name="常规 2 9 3" xfId="11369"/>
    <cellStyle name="常规 2 2 7 2" xfId="11370"/>
    <cellStyle name="常规 2 2 7 2 2" xfId="11371"/>
    <cellStyle name="常规 2 2 7 2 2 3" xfId="11372"/>
    <cellStyle name="常规 2 2 7 8 3" xfId="11373"/>
    <cellStyle name="常规 2 2 7 9" xfId="11374"/>
    <cellStyle name="常规 2 2 7 9 2" xfId="11375"/>
    <cellStyle name="常规 2 2 7 9 3" xfId="11376"/>
    <cellStyle name="常规 2 2 8" xfId="11377"/>
    <cellStyle name="常规 2 2 8 2" xfId="11378"/>
    <cellStyle name="常规 2 2 8 2 2" xfId="11379"/>
    <cellStyle name="常规 2 2 8 2 2 2" xfId="11380"/>
    <cellStyle name="常规 2 2 8 2 2 3" xfId="11381"/>
    <cellStyle name="常规 2 2 8 2 3" xfId="11382"/>
    <cellStyle name="常规 2 2 8 6 2" xfId="11383"/>
    <cellStyle name="常规 2 2 8 7" xfId="11384"/>
    <cellStyle name="常规 2 2 8 8" xfId="11385"/>
    <cellStyle name="표준 2 2" xfId="11386"/>
    <cellStyle name="常规 2 2 8 9 2" xfId="11387"/>
    <cellStyle name="표준 2 3 2" xfId="11388"/>
    <cellStyle name="常规 2 2 8 9 3" xfId="11389"/>
    <cellStyle name="표준 2 3 3" xfId="11390"/>
    <cellStyle name="常规 2 2 9" xfId="11391"/>
    <cellStyle name="常规 2 2 9 2" xfId="11392"/>
    <cellStyle name="常规 2 20 10" xfId="11393"/>
    <cellStyle name="常规 8 12 2" xfId="11394"/>
    <cellStyle name="常规 2 20 11" xfId="11395"/>
    <cellStyle name="常规 8 12 3" xfId="11396"/>
    <cellStyle name="常规 2 20 2 2 2" xfId="11397"/>
    <cellStyle name="常规 2 20 2 2 3" xfId="11398"/>
    <cellStyle name="常规 2 20 7 2" xfId="11399"/>
    <cellStyle name="常规 2 20 7 3" xfId="11400"/>
    <cellStyle name="常规 2 20 8 2" xfId="11401"/>
    <cellStyle name="常规 2 20 9" xfId="11402"/>
    <cellStyle name="常规 2 21 10" xfId="11403"/>
    <cellStyle name="常规 8 17 2" xfId="11404"/>
    <cellStyle name="常规 8 22 2" xfId="11405"/>
    <cellStyle name="常规 2 21 11" xfId="11406"/>
    <cellStyle name="常规 8 17 3" xfId="11407"/>
    <cellStyle name="常规 8 22 3" xfId="11408"/>
    <cellStyle name="常规 2 21 2 2 2" xfId="11409"/>
    <cellStyle name="常规 2 21 2 2 3" xfId="11410"/>
    <cellStyle name="常规 2 21 5 2" xfId="11411"/>
    <cellStyle name="常规 2 21 6 2" xfId="11412"/>
    <cellStyle name="常规 2 21 6 3" xfId="11413"/>
    <cellStyle name="常规 2 21 7 2" xfId="11414"/>
    <cellStyle name="常规 2 21 7 3" xfId="11415"/>
    <cellStyle name="常规 2 21 8 2" xfId="11416"/>
    <cellStyle name="常规 2 21 8 3" xfId="11417"/>
    <cellStyle name="常规 2 21 9" xfId="11418"/>
    <cellStyle name="常规 2 21 9 2" xfId="11419"/>
    <cellStyle name="常规 7 18" xfId="11420"/>
    <cellStyle name="常规 7 23" xfId="11421"/>
    <cellStyle name="常规 7 4 2 3" xfId="11422"/>
    <cellStyle name="常规 2 21 9 3" xfId="11423"/>
    <cellStyle name="常规 7 19" xfId="11424"/>
    <cellStyle name="常规 7 24" xfId="11425"/>
    <cellStyle name="常规 2 25" xfId="11426"/>
    <cellStyle name="常规 2 30" xfId="11427"/>
    <cellStyle name="常规 7 3 2 5" xfId="11428"/>
    <cellStyle name="常规 2 25 10" xfId="11429"/>
    <cellStyle name="常规 2 25 11" xfId="11430"/>
    <cellStyle name="壞_PFS-SJX-110623(5500T Add KHH) 2" xfId="11431"/>
    <cellStyle name="常规 2 25 2" xfId="11432"/>
    <cellStyle name="常规 2 30 2" xfId="11433"/>
    <cellStyle name="常规 7 3 2 5 2" xfId="11434"/>
    <cellStyle name="常规 2 25 2 2" xfId="11435"/>
    <cellStyle name="常规 2 30 2 2" xfId="11436"/>
    <cellStyle name="常规 5 12 2 3" xfId="11437"/>
    <cellStyle name="常规 2 25 2 2 2" xfId="11438"/>
    <cellStyle name="常规 2 25 2 2 3" xfId="11439"/>
    <cellStyle name="常规 2 25 4 2" xfId="11440"/>
    <cellStyle name="常规 5 12 4 3" xfId="11441"/>
    <cellStyle name="常规 2 25 4 3" xfId="11442"/>
    <cellStyle name="常规 2 25 5 2" xfId="11443"/>
    <cellStyle name="常规 5 12 5 3" xfId="11444"/>
    <cellStyle name="常规 2 25 6 2" xfId="11445"/>
    <cellStyle name="常规 5 12 6 3" xfId="11446"/>
    <cellStyle name="常规 2 25 6 3" xfId="11447"/>
    <cellStyle name="常规 2 25 7" xfId="11448"/>
    <cellStyle name="常规 2 25 7 2" xfId="11449"/>
    <cellStyle name="常规 5 12 7 3" xfId="11450"/>
    <cellStyle name="常规 2 25 7 3" xfId="11451"/>
    <cellStyle name="常规 2 25 8" xfId="11452"/>
    <cellStyle name="常规 2 25 8 2" xfId="11453"/>
    <cellStyle name="常规 5 12 8 3" xfId="11454"/>
    <cellStyle name="常规 2 25 9" xfId="11455"/>
    <cellStyle name="常规 2 25 9 2" xfId="11456"/>
    <cellStyle name="常规 5 12 9 3" xfId="11457"/>
    <cellStyle name="常规 7 8 2 3" xfId="11458"/>
    <cellStyle name="常规 2 26" xfId="11459"/>
    <cellStyle name="常规 2 31" xfId="11460"/>
    <cellStyle name="常规 7 3 2 6" xfId="11461"/>
    <cellStyle name="常规 2 26 10" xfId="11462"/>
    <cellStyle name="常规 2 31 10" xfId="11463"/>
    <cellStyle name="常规 2 26 2 2" xfId="11464"/>
    <cellStyle name="常规 2 31 2 2" xfId="11465"/>
    <cellStyle name="常规 5 13 2 3" xfId="11466"/>
    <cellStyle name="常规 2 26 2 2 2" xfId="11467"/>
    <cellStyle name="常规 2 26 2 2 3" xfId="11468"/>
    <cellStyle name="常规 2 26 3" xfId="11469"/>
    <cellStyle name="常规 2 31 3" xfId="11470"/>
    <cellStyle name="常规 7 3 2 6 3" xfId="11471"/>
    <cellStyle name="常规 2 26 3 2" xfId="11472"/>
    <cellStyle name="常规 2 31 3 2" xfId="11473"/>
    <cellStyle name="常规 5 13 3 3" xfId="11474"/>
    <cellStyle name="常规 2 26 3 3" xfId="11475"/>
    <cellStyle name="常规 2 31 3 3" xfId="11476"/>
    <cellStyle name="常规 2 26 4" xfId="11477"/>
    <cellStyle name="常规 2 31 4" xfId="11478"/>
    <cellStyle name="常规 9 2 9 8 2" xfId="11479"/>
    <cellStyle name="常规 2 26 4 2" xfId="11480"/>
    <cellStyle name="常规 2 31 4 2" xfId="11481"/>
    <cellStyle name="常规 5 13 4 3" xfId="11482"/>
    <cellStyle name="常规 2 26 4 3" xfId="11483"/>
    <cellStyle name="常规 2 31 4 3" xfId="11484"/>
    <cellStyle name="常规 2 26 5" xfId="11485"/>
    <cellStyle name="常规 2 31 5" xfId="11486"/>
    <cellStyle name="常规 9 2 9 8 3" xfId="11487"/>
    <cellStyle name="常规 2 26 5 2" xfId="11488"/>
    <cellStyle name="常规 2 31 5 2" xfId="11489"/>
    <cellStyle name="常规 5 13 5 3" xfId="11490"/>
    <cellStyle name="常规 2 26 5 3" xfId="11491"/>
    <cellStyle name="常规 2 31 5 3" xfId="11492"/>
    <cellStyle name="常规 2 26 6" xfId="11493"/>
    <cellStyle name="常规 2 31 6" xfId="11494"/>
    <cellStyle name="常规 2 26 6 2" xfId="11495"/>
    <cellStyle name="常规 2 31 6 2" xfId="11496"/>
    <cellStyle name="常规 5 13 6 3" xfId="11497"/>
    <cellStyle name="常规 2 26 6 3" xfId="11498"/>
    <cellStyle name="常规 2 31 6 3" xfId="11499"/>
    <cellStyle name="常规 2 26 7" xfId="11500"/>
    <cellStyle name="常规 2 31 7" xfId="11501"/>
    <cellStyle name="常规 2 26 7 2" xfId="11502"/>
    <cellStyle name="常规 2 31 7 2" xfId="11503"/>
    <cellStyle name="常规 5 13 7 3" xfId="11504"/>
    <cellStyle name="常规 2 26 7 3" xfId="11505"/>
    <cellStyle name="常规 2 31 7 3" xfId="11506"/>
    <cellStyle name="常规 2 26 8" xfId="11507"/>
    <cellStyle name="常规 2 31 8" xfId="11508"/>
    <cellStyle name="常规 2 26 8 2" xfId="11509"/>
    <cellStyle name="常规 2 31 8 2" xfId="11510"/>
    <cellStyle name="常规 5 13 8 3" xfId="11511"/>
    <cellStyle name="常规 2 26 8 3" xfId="11512"/>
    <cellStyle name="常规 2 31 8 3" xfId="11513"/>
    <cellStyle name="常规 2 26 9" xfId="11514"/>
    <cellStyle name="常规 2 31 9" xfId="11515"/>
    <cellStyle name="常规 2 26 9 2" xfId="11516"/>
    <cellStyle name="常规 2 31 9 2" xfId="11517"/>
    <cellStyle name="常规 5 13 9 3" xfId="11518"/>
    <cellStyle name="常规 7 9 2 3" xfId="11519"/>
    <cellStyle name="常规 2 26 9 3" xfId="11520"/>
    <cellStyle name="常规 2 31 9 3" xfId="11521"/>
    <cellStyle name="常规 2 27" xfId="11522"/>
    <cellStyle name="常规 2 32" xfId="11523"/>
    <cellStyle name="常规 7 3 2 7" xfId="11524"/>
    <cellStyle name="常规 2 27 10" xfId="11525"/>
    <cellStyle name="常规 2 32 10" xfId="11526"/>
    <cellStyle name="好_KEU Slot Cost Calc 02-02-2010_Simulation (2) 5" xfId="11527"/>
    <cellStyle name="常规 2 27 11" xfId="11528"/>
    <cellStyle name="常规 2 32 11" xfId="11529"/>
    <cellStyle name="常规 2 27 2" xfId="11530"/>
    <cellStyle name="常规 2 32 2" xfId="11531"/>
    <cellStyle name="常规 7 3 2 7 2" xfId="11532"/>
    <cellStyle name="常规 2 27 3" xfId="11533"/>
    <cellStyle name="常规 2 32 3" xfId="11534"/>
    <cellStyle name="常规 7 3 2 7 3" xfId="11535"/>
    <cellStyle name="常规 2 27 3 2" xfId="11536"/>
    <cellStyle name="常规 2 32 3 2" xfId="11537"/>
    <cellStyle name="常规 5 14 3 3" xfId="11538"/>
    <cellStyle name="常规 2 27 3 3" xfId="11539"/>
    <cellStyle name="常规 2 32 3 3" xfId="11540"/>
    <cellStyle name="常规 2 27 4" xfId="11541"/>
    <cellStyle name="常规 2 32 4" xfId="11542"/>
    <cellStyle name="常规 9 2 9 9 2" xfId="11543"/>
    <cellStyle name="常规 2 27 4 3" xfId="11544"/>
    <cellStyle name="常规 2 32 4 3" xfId="11545"/>
    <cellStyle name="常规 2 27 5" xfId="11546"/>
    <cellStyle name="常规 2 32 5" xfId="11547"/>
    <cellStyle name="常规 9 2 9 9 3" xfId="11548"/>
    <cellStyle name="常规 2 27 6" xfId="11549"/>
    <cellStyle name="常规 2 32 6" xfId="11550"/>
    <cellStyle name="常规 2 27 6 2" xfId="11551"/>
    <cellStyle name="常规 2 32 6 2" xfId="11552"/>
    <cellStyle name="常规 5 14 6 3" xfId="11553"/>
    <cellStyle name="常规 2 27 6 3" xfId="11554"/>
    <cellStyle name="常规 2 32 6 3" xfId="11555"/>
    <cellStyle name="常规 2 27 7" xfId="11556"/>
    <cellStyle name="常规 2 32 7" xfId="11557"/>
    <cellStyle name="常规 2 27 7 2" xfId="11558"/>
    <cellStyle name="常规 2 32 7 2" xfId="11559"/>
    <cellStyle name="常规 5 14 7 3" xfId="11560"/>
    <cellStyle name="常规 2 27 7 3" xfId="11561"/>
    <cellStyle name="常规 2 32 7 3" xfId="11562"/>
    <cellStyle name="常规 2 27 8" xfId="11563"/>
    <cellStyle name="常规 2 32 8" xfId="11564"/>
    <cellStyle name="常规 2 27 8 2" xfId="11565"/>
    <cellStyle name="常规 2 32 8 2" xfId="11566"/>
    <cellStyle name="常规 5 14 8 3" xfId="11567"/>
    <cellStyle name="常规 2 27 8 3" xfId="11568"/>
    <cellStyle name="常规 2 32 8 3" xfId="11569"/>
    <cellStyle name="常规 2 27 9" xfId="11570"/>
    <cellStyle name="常规 2 32 9" xfId="11571"/>
    <cellStyle name="常规 2 27 9 2" xfId="11572"/>
    <cellStyle name="常规 2 32 9 2" xfId="11573"/>
    <cellStyle name="常规 5 14 9 3" xfId="11574"/>
    <cellStyle name="常规 2 27 9 3" xfId="11575"/>
    <cellStyle name="常规 2 32 9 3" xfId="11576"/>
    <cellStyle name="常规 2 28" xfId="11577"/>
    <cellStyle name="常规 2 33" xfId="11578"/>
    <cellStyle name="常规 2 6 7 3 2" xfId="11579"/>
    <cellStyle name="常规 7 3 2 8" xfId="11580"/>
    <cellStyle name="常规 2 28 10" xfId="11581"/>
    <cellStyle name="常规 2 33 10" xfId="11582"/>
    <cellStyle name="常规 2 28 11" xfId="11583"/>
    <cellStyle name="常规 2 33 11" xfId="11584"/>
    <cellStyle name="常规 2 28 2" xfId="11585"/>
    <cellStyle name="常规 2 33 2" xfId="11586"/>
    <cellStyle name="常规 7 3 2 8 2" xfId="11587"/>
    <cellStyle name="常规 2 28 2 2" xfId="11588"/>
    <cellStyle name="常规 2 33 2 2" xfId="11589"/>
    <cellStyle name="常规 5 15 2 3" xfId="11590"/>
    <cellStyle name="常规 2 28 2 2 2" xfId="11591"/>
    <cellStyle name="常规 2 33 2 2 2" xfId="11592"/>
    <cellStyle name="常规 2 28 2 2 3" xfId="11593"/>
    <cellStyle name="常规 2 33 2 2 3" xfId="11594"/>
    <cellStyle name="常规 2 28 2 3" xfId="11595"/>
    <cellStyle name="常规 2 33 2 3" xfId="11596"/>
    <cellStyle name="常规 2 28 3" xfId="11597"/>
    <cellStyle name="常规 2 33 3" xfId="11598"/>
    <cellStyle name="常规 7 3 2 8 3" xfId="11599"/>
    <cellStyle name="常规 2 28 3 2" xfId="11600"/>
    <cellStyle name="常规 2 33 3 2" xfId="11601"/>
    <cellStyle name="常规 2 28 4" xfId="11602"/>
    <cellStyle name="常规 2 33 4" xfId="11603"/>
    <cellStyle name="常规 2 28 4 2" xfId="11604"/>
    <cellStyle name="常规 2 33 4 2" xfId="11605"/>
    <cellStyle name="常规 2 28 4 3" xfId="11606"/>
    <cellStyle name="常规 2 33 4 3" xfId="11607"/>
    <cellStyle name="好_Kelly_201303 2" xfId="11608"/>
    <cellStyle name="常规 2 28 5" xfId="11609"/>
    <cellStyle name="常规 2 33 5" xfId="11610"/>
    <cellStyle name="常规 2 28 5 3" xfId="11611"/>
    <cellStyle name="常规 2 33 5 3" xfId="11612"/>
    <cellStyle name="常规 2 28 8" xfId="11613"/>
    <cellStyle name="常规 2 33 8" xfId="11614"/>
    <cellStyle name="常规 2 28 8 3" xfId="11615"/>
    <cellStyle name="常规 2 33 8 3" xfId="11616"/>
    <cellStyle name="檢查儲存格 2" xfId="11617"/>
    <cellStyle name="常规 2 28 9" xfId="11618"/>
    <cellStyle name="常规 2 33 9" xfId="11619"/>
    <cellStyle name="常规 2 29 4" xfId="11620"/>
    <cellStyle name="常规 2 34 4" xfId="11621"/>
    <cellStyle name="常规 2 3 10" xfId="11622"/>
    <cellStyle name="常规 2 3 10 2" xfId="11623"/>
    <cellStyle name="常规 2 3 10 3" xfId="11624"/>
    <cellStyle name="常规 2 3 11" xfId="11625"/>
    <cellStyle name="常规 21 5 2 3 2" xfId="11626"/>
    <cellStyle name="常规 2 3 11 2" xfId="11627"/>
    <cellStyle name="常规 2 3 11 2 3" xfId="11628"/>
    <cellStyle name="常规 2 3 11 3" xfId="11629"/>
    <cellStyle name="常规 2 3 11 3 2" xfId="11630"/>
    <cellStyle name="常规 2 3 11 3 3" xfId="11631"/>
    <cellStyle name="常规 2 3 11 4" xfId="11632"/>
    <cellStyle name="常规 2 3 11 4 2" xfId="11633"/>
    <cellStyle name="常规 2 3 11 4 3" xfId="11634"/>
    <cellStyle name="常规 2 3 12" xfId="11635"/>
    <cellStyle name="常规 2 3 12 2" xfId="11636"/>
    <cellStyle name="제목 10" xfId="11637"/>
    <cellStyle name="常规 2 3 12 3" xfId="11638"/>
    <cellStyle name="常规 2 3 14 2" xfId="11639"/>
    <cellStyle name="常规 2 3 14 3" xfId="11640"/>
    <cellStyle name="常规 2 3 15" xfId="11641"/>
    <cellStyle name="常规 2 3 20" xfId="11642"/>
    <cellStyle name="常规 5 11 2 2" xfId="11643"/>
    <cellStyle name="常规 2 3 15 2" xfId="11644"/>
    <cellStyle name="常规 2 3 20 2" xfId="11645"/>
    <cellStyle name="常规 5 11 2 2 2" xfId="11646"/>
    <cellStyle name="常规 2 3 15 3" xfId="11647"/>
    <cellStyle name="常规 2 3 20 3" xfId="11648"/>
    <cellStyle name="常规 5 11 2 2 3" xfId="11649"/>
    <cellStyle name="常规 2 3 16 2" xfId="11650"/>
    <cellStyle name="常规 2 3 17 3" xfId="11651"/>
    <cellStyle name="常规 2 3 19" xfId="11652"/>
    <cellStyle name="常规 2 3 24" xfId="11653"/>
    <cellStyle name="常规 2 3 19 2" xfId="11654"/>
    <cellStyle name="常规 2 3 19 3" xfId="11655"/>
    <cellStyle name="常规 2 3 2" xfId="11656"/>
    <cellStyle name="常规 2 3 2 10" xfId="11657"/>
    <cellStyle name="常规 2 3 2 10 2" xfId="11658"/>
    <cellStyle name="常规 2 3 2 10 3" xfId="11659"/>
    <cellStyle name="常规 2 3 2 11" xfId="11660"/>
    <cellStyle name="常规 6 9 2" xfId="11661"/>
    <cellStyle name="常规 7 11 6 2" xfId="11662"/>
    <cellStyle name="常规 2 3 2 12" xfId="11663"/>
    <cellStyle name="常规 6 9 3" xfId="11664"/>
    <cellStyle name="常规 7 11 6 3" xfId="11665"/>
    <cellStyle name="常规 2 3 2 2" xfId="11666"/>
    <cellStyle name="常规 3 13 11" xfId="11667"/>
    <cellStyle name="常规 2 3 2 2 3 2" xfId="11668"/>
    <cellStyle name="常规 2 3 2 2 3 3" xfId="11669"/>
    <cellStyle name="常规 2 3 2 2 5" xfId="11670"/>
    <cellStyle name="常规 7 18 3 3" xfId="11671"/>
    <cellStyle name="常规 2 3 2 2 7" xfId="11672"/>
    <cellStyle name="超链接 3 4 3 2" xfId="11673"/>
    <cellStyle name="常规 2 3 2 3" xfId="11674"/>
    <cellStyle name="常规 2 3 2 3 2" xfId="11675"/>
    <cellStyle name="常规 2 3 2 3 2 2" xfId="11676"/>
    <cellStyle name="常规 2 3 2 3 3" xfId="11677"/>
    <cellStyle name="常规 2 3 2 3 4" xfId="11678"/>
    <cellStyle name="常规 7 18 4 2" xfId="11679"/>
    <cellStyle name="常规 2 3 2 4" xfId="11680"/>
    <cellStyle name="常规 2 3 2 5" xfId="11681"/>
    <cellStyle name="常规 2 3 2 5 2" xfId="11682"/>
    <cellStyle name="常规 2 3 2 6" xfId="11683"/>
    <cellStyle name="常规 2 3 2 6 2" xfId="11684"/>
    <cellStyle name="輔色5" xfId="11685"/>
    <cellStyle name="常规 2 3 2 6 3" xfId="11686"/>
    <cellStyle name="輔色6" xfId="11687"/>
    <cellStyle name="常规 2 3 2 7" xfId="11688"/>
    <cellStyle name="常规 7 9 4 2" xfId="11689"/>
    <cellStyle name="常规 2 3 2 7 2" xfId="11690"/>
    <cellStyle name="常规 2 3 2 7 3" xfId="11691"/>
    <cellStyle name="常规 2 3 2 8" xfId="11692"/>
    <cellStyle name="常规 7 9 4 3" xfId="11693"/>
    <cellStyle name="常规 2 3 2 8 2" xfId="11694"/>
    <cellStyle name="常规 2 3 2 8 3" xfId="11695"/>
    <cellStyle name="常规 2 3 2 9 2" xfId="11696"/>
    <cellStyle name="常规 2 3 2 9 3" xfId="11697"/>
    <cellStyle name="常规 2 3 3" xfId="11698"/>
    <cellStyle name="常规 2 3 3 10" xfId="11699"/>
    <cellStyle name="常规 2 3 3 11" xfId="11700"/>
    <cellStyle name="常规 2 3 3 2" xfId="11701"/>
    <cellStyle name="常规 2 3 3 2 2" xfId="11702"/>
    <cellStyle name="常规 2 3 3 2 3" xfId="11703"/>
    <cellStyle name="常规 2 3 3 2 4" xfId="11704"/>
    <cellStyle name="常规 7 19 3 2" xfId="11705"/>
    <cellStyle name="常规 2 3 3 3" xfId="11706"/>
    <cellStyle name="常规 2 3 3 3 2" xfId="11707"/>
    <cellStyle name="常规 2 3 3 3 3" xfId="11708"/>
    <cellStyle name="常规 2 3 3 4" xfId="11709"/>
    <cellStyle name="常规 2 3 3 4 2" xfId="11710"/>
    <cellStyle name="常规 2 3 3 4 3" xfId="11711"/>
    <cellStyle name="常规 2 3 3 5 2" xfId="11712"/>
    <cellStyle name="常规 2 3 3 5 3" xfId="11713"/>
    <cellStyle name="常规 2 3 3 6 2" xfId="11714"/>
    <cellStyle name="常规 2 3 3 6 3" xfId="11715"/>
    <cellStyle name="常规 2 3 3 7" xfId="11716"/>
    <cellStyle name="常规 7 9 5 2" xfId="11717"/>
    <cellStyle name="常规 2 3 3 7 2" xfId="11718"/>
    <cellStyle name="常规 2 3 3 7 3" xfId="11719"/>
    <cellStyle name="常规 2 3 3 8" xfId="11720"/>
    <cellStyle name="常规 7 9 5 3" xfId="11721"/>
    <cellStyle name="常规 2 3 3 8 2" xfId="11722"/>
    <cellStyle name="常规 2 3 3 8 3" xfId="11723"/>
    <cellStyle name="常规 2 3 3 9" xfId="11724"/>
    <cellStyle name="常规 2 3 3 9 2" xfId="11725"/>
    <cellStyle name="常规 2 3 3 9 3" xfId="11726"/>
    <cellStyle name="常规 2 3 4" xfId="11727"/>
    <cellStyle name="常规 2 3 4 10" xfId="11728"/>
    <cellStyle name="常规 2 3 4 2" xfId="11729"/>
    <cellStyle name="常规 2 3 4 2 3" xfId="11730"/>
    <cellStyle name="常规 5 36" xfId="11731"/>
    <cellStyle name="常规 7 10 11" xfId="11732"/>
    <cellStyle name="常规 2 3 4 3" xfId="11733"/>
    <cellStyle name="常规 2 3 4 4" xfId="11734"/>
    <cellStyle name="常规 2 3 4 4 3" xfId="11735"/>
    <cellStyle name="常规 2 3 4 5" xfId="11736"/>
    <cellStyle name="常规 2 3 4 5 3" xfId="11737"/>
    <cellStyle name="常规 2 3 4 6" xfId="11738"/>
    <cellStyle name="常规 2 3 4 6 2" xfId="11739"/>
    <cellStyle name="常规 2 3 4 6 3" xfId="11740"/>
    <cellStyle name="常规 2 3 4 7" xfId="11741"/>
    <cellStyle name="常规 7 9 6 2" xfId="11742"/>
    <cellStyle name="常规 2 3 4 7 2" xfId="11743"/>
    <cellStyle name="常规 6 35" xfId="11744"/>
    <cellStyle name="常规 7 11 10" xfId="11745"/>
    <cellStyle name="千位分隔[0] 2 6" xfId="11746"/>
    <cellStyle name="常规 2 3 4 7 3" xfId="11747"/>
    <cellStyle name="常规 6 36" xfId="11748"/>
    <cellStyle name="常规 7 11 11" xfId="11749"/>
    <cellStyle name="千位分隔[0] 2 7" xfId="11750"/>
    <cellStyle name="常规 2 3 4 8" xfId="11751"/>
    <cellStyle name="常规 7 9 6 3" xfId="11752"/>
    <cellStyle name="常规 2 3 4 8 2" xfId="11753"/>
    <cellStyle name="常规 2 3 4 8 3" xfId="11754"/>
    <cellStyle name="常规 2 3 4 9" xfId="11755"/>
    <cellStyle name="常规 2 3 4 9 3" xfId="11756"/>
    <cellStyle name="常规 2 3 5" xfId="11757"/>
    <cellStyle name="常规 2 3 5 10" xfId="11758"/>
    <cellStyle name="常规 2 3 5 11" xfId="11759"/>
    <cellStyle name="常规 2 3 5 2 2" xfId="11760"/>
    <cellStyle name="常规 7 15 10" xfId="11761"/>
    <cellStyle name="常规 2 3 5 2 3" xfId="11762"/>
    <cellStyle name="常规 7 15 11" xfId="11763"/>
    <cellStyle name="常规 2 3 5 2 4" xfId="11764"/>
    <cellStyle name="常规 2 3 5 3" xfId="11765"/>
    <cellStyle name="常规 2 3 5 3 3" xfId="11766"/>
    <cellStyle name="常规 2 3 5 4" xfId="11767"/>
    <cellStyle name="常规 2 3 5 4 2" xfId="11768"/>
    <cellStyle name="常规 2 3 5 4 3" xfId="11769"/>
    <cellStyle name="常规 2 3 5 5" xfId="11770"/>
    <cellStyle name="常规 2 3 6" xfId="11771"/>
    <cellStyle name="常规 2 3 6 10" xfId="11772"/>
    <cellStyle name="常规 2 3 6 2 2 2" xfId="11773"/>
    <cellStyle name="常规 7 10 7 2" xfId="11774"/>
    <cellStyle name="常规 2 3 6 2 4" xfId="11775"/>
    <cellStyle name="常规 7 10 9" xfId="11776"/>
    <cellStyle name="常规 2 3 6 3" xfId="11777"/>
    <cellStyle name="常规 2 3 6 3 3" xfId="11778"/>
    <cellStyle name="常规 7 11 8" xfId="11779"/>
    <cellStyle name="常规 2 3 6 6 3" xfId="11780"/>
    <cellStyle name="常规 7 14 8" xfId="11781"/>
    <cellStyle name="常规 2 3 6 7 3" xfId="11782"/>
    <cellStyle name="常规 7 15 8" xfId="11783"/>
    <cellStyle name="常规 2 3 6 8" xfId="11784"/>
    <cellStyle name="常规 7 9 8 3" xfId="11785"/>
    <cellStyle name="常规 2 3 6 8 2" xfId="11786"/>
    <cellStyle name="常规 7 16 7" xfId="11787"/>
    <cellStyle name="常规 2 3 6 8 3" xfId="11788"/>
    <cellStyle name="常规 7 16 8" xfId="11789"/>
    <cellStyle name="常规 2 3 6 9" xfId="11790"/>
    <cellStyle name="常规 2 3 6 9 2" xfId="11791"/>
    <cellStyle name="常规 7 17 7" xfId="11792"/>
    <cellStyle name="常规 2 3 6 9 3" xfId="11793"/>
    <cellStyle name="常规 7 17 8" xfId="11794"/>
    <cellStyle name="常规 2 3 7 10" xfId="11795"/>
    <cellStyle name="常规 5 13 8" xfId="11796"/>
    <cellStyle name="常规 2 3 7 11" xfId="11797"/>
    <cellStyle name="常规 5 13 9" xfId="11798"/>
    <cellStyle name="常规 7 12 6 2" xfId="11799"/>
    <cellStyle name="常规 7 9 2" xfId="11800"/>
    <cellStyle name="常规 2 3 7 2 2" xfId="11801"/>
    <cellStyle name="常规 2 3 7 2 2 2" xfId="11802"/>
    <cellStyle name="常规 2 3 7 2 3" xfId="11803"/>
    <cellStyle name="常规 2 3 7 2 4" xfId="11804"/>
    <cellStyle name="常规 2 3 7 3" xfId="11805"/>
    <cellStyle name="常规 2 3 7 3 2" xfId="11806"/>
    <cellStyle name="常规 2 3 7 3 3" xfId="11807"/>
    <cellStyle name="常规 2 3 7 6 2" xfId="11808"/>
    <cellStyle name="常规 2 3 7 6 3" xfId="11809"/>
    <cellStyle name="常规 2 3 7 7 2" xfId="11810"/>
    <cellStyle name="常规 2 3 7 7 3" xfId="11811"/>
    <cellStyle name="常规 2 3 7 8" xfId="11812"/>
    <cellStyle name="常规 7 9 9 3" xfId="11813"/>
    <cellStyle name="常规 2 3 7 8 2" xfId="11814"/>
    <cellStyle name="常规 2 3 7 8 3" xfId="11815"/>
    <cellStyle name="常规 2 3 7 9" xfId="11816"/>
    <cellStyle name="常规 2 3 7 9 2" xfId="11817"/>
    <cellStyle name="常规 2 3 7 9 3" xfId="11818"/>
    <cellStyle name="常规 2 3 8 10" xfId="11819"/>
    <cellStyle name="常规 2 3 8 11" xfId="11820"/>
    <cellStyle name="常规 2 3 8 2" xfId="11821"/>
    <cellStyle name="常规 2 3 8 2 2" xfId="11822"/>
    <cellStyle name="常规 2 3 8 2 2 2" xfId="11823"/>
    <cellStyle name="常规 2 3 8 2 3" xfId="11824"/>
    <cellStyle name="常规 2 3 8 2 4" xfId="11825"/>
    <cellStyle name="常规 2 3 8 3" xfId="11826"/>
    <cellStyle name="常规 2 3 8 3 2" xfId="11827"/>
    <cellStyle name="常规 2 3 8 3 3" xfId="11828"/>
    <cellStyle name="常规 2 3 8 4 2" xfId="11829"/>
    <cellStyle name="常规 2 3 8 4 3" xfId="11830"/>
    <cellStyle name="常规 2 3 8 5 2" xfId="11831"/>
    <cellStyle name="常规 2 3 8 5 3" xfId="11832"/>
    <cellStyle name="常规 2 3 8 6" xfId="11833"/>
    <cellStyle name="常规 2 3 8 6 2" xfId="11834"/>
    <cellStyle name="常规 2 3 8 6 3" xfId="11835"/>
    <cellStyle name="常规 2 3 8 7" xfId="11836"/>
    <cellStyle name="常规 2 3 8 7 2" xfId="11837"/>
    <cellStyle name="常规 2 3 8 7 3" xfId="11838"/>
    <cellStyle name="桁区切り_JPN BKG STATUS (JUL) " xfId="11839"/>
    <cellStyle name="常规 2 3 8 8" xfId="11840"/>
    <cellStyle name="常规 2 3 8 8 2" xfId="11841"/>
    <cellStyle name="常规 2 3 8 8 3" xfId="11842"/>
    <cellStyle name="常规 2 3 8 9" xfId="11843"/>
    <cellStyle name="常规 2 3 8 9 3" xfId="11844"/>
    <cellStyle name="好_Elsa_ 201202 2" xfId="11845"/>
    <cellStyle name="常规 2 3 9" xfId="11846"/>
    <cellStyle name="常规 2 3 9 2" xfId="11847"/>
    <cellStyle name="常规 2 3 9 2 2" xfId="11848"/>
    <cellStyle name="常规 2 3 9 2 3" xfId="11849"/>
    <cellStyle name="常规 2 3 9 3" xfId="11850"/>
    <cellStyle name="常规 2 3 9 3 2" xfId="11851"/>
    <cellStyle name="常规 2 3 9 3 3" xfId="11852"/>
    <cellStyle name="常规 2 3 9 4 2" xfId="11853"/>
    <cellStyle name="常规 2 3 9 4 3" xfId="11854"/>
    <cellStyle name="常规 2 3 9 6" xfId="11855"/>
    <cellStyle name="常规 2 35" xfId="11856"/>
    <cellStyle name="常规 2 40" xfId="11857"/>
    <cellStyle name="常规 2 35 2" xfId="11858"/>
    <cellStyle name="常规 2 40 2" xfId="11859"/>
    <cellStyle name="常规 2 35 2 2" xfId="11860"/>
    <cellStyle name="常规 2 35 2 3" xfId="11861"/>
    <cellStyle name="常规 2 35 3" xfId="11862"/>
    <cellStyle name="常规 2 40 3" xfId="11863"/>
    <cellStyle name="常规 2 35 4" xfId="11864"/>
    <cellStyle name="常规 2 36 2 3" xfId="11865"/>
    <cellStyle name="常规 2 36 3 2" xfId="11866"/>
    <cellStyle name="常规 2 36 3 3" xfId="11867"/>
    <cellStyle name="常规 2 36 4" xfId="11868"/>
    <cellStyle name="常规 2 36 4 2" xfId="11869"/>
    <cellStyle name="常规 2 36 5" xfId="11870"/>
    <cellStyle name="常规 2 36 5 2" xfId="11871"/>
    <cellStyle name="货币 2 4" xfId="11872"/>
    <cellStyle name="常规 2 36 6" xfId="11873"/>
    <cellStyle name="常规 2 36 7" xfId="11874"/>
    <cellStyle name="常规 2 36 8" xfId="11875"/>
    <cellStyle name="常规 5 5 3 2" xfId="11876"/>
    <cellStyle name="常规 2 37 3 3" xfId="11877"/>
    <cellStyle name="注释 2 4 2" xfId="11878"/>
    <cellStyle name="常规 2 37 4 2" xfId="11879"/>
    <cellStyle name="千位分隔[0] 2 2 2 2 4" xfId="11880"/>
    <cellStyle name="常规 2 37 6" xfId="11881"/>
    <cellStyle name="常规 2 38 2" xfId="11882"/>
    <cellStyle name="常规 2 43 2" xfId="11883"/>
    <cellStyle name="하이퍼링크 6" xfId="11884"/>
    <cellStyle name="常规 2 38 3" xfId="11885"/>
    <cellStyle name="常规 2 43 3" xfId="11886"/>
    <cellStyle name="常规 2 39 2" xfId="11887"/>
    <cellStyle name="常规 2 44 2" xfId="11888"/>
    <cellStyle name="常规 2 39 3" xfId="11889"/>
    <cellStyle name="常规 2 44 3" xfId="11890"/>
    <cellStyle name="常规 2 4" xfId="11891"/>
    <cellStyle name="常规 2 4 10" xfId="11892"/>
    <cellStyle name="쉼표 [0] 2 5" xfId="11893"/>
    <cellStyle name="常规 2 4 10 2" xfId="11894"/>
    <cellStyle name="好_Slottage for 4250 v.s. 4500 Teu" xfId="11895"/>
    <cellStyle name="常规 2 4 11 2" xfId="11896"/>
    <cellStyle name="常规 2 4 11 3" xfId="11897"/>
    <cellStyle name="常规 2 4 12 3" xfId="11898"/>
    <cellStyle name="常规 2 4 13 3" xfId="11899"/>
    <cellStyle name="常规 2 4 14 3" xfId="11900"/>
    <cellStyle name="常规 2 4 15 2" xfId="11901"/>
    <cellStyle name="常规 2 4 16 2" xfId="11902"/>
    <cellStyle name="常规 2 4 16 3" xfId="11903"/>
    <cellStyle name="常规 2 4 17 2" xfId="11904"/>
    <cellStyle name="常规 2 4 17 3" xfId="11905"/>
    <cellStyle name="常规 2 4 18" xfId="11906"/>
    <cellStyle name="常规 2 4 18 2" xfId="11907"/>
    <cellStyle name="常规 2 4 18 3" xfId="11908"/>
    <cellStyle name="常规 2 4 19 2" xfId="11909"/>
    <cellStyle name="常规 2 4 2 2 4" xfId="11910"/>
    <cellStyle name="常规 2 4 19 3" xfId="11911"/>
    <cellStyle name="常规 2 4 2 2 5" xfId="11912"/>
    <cellStyle name="常规 2 4 2 10" xfId="11913"/>
    <cellStyle name="常规 9 2 6 4" xfId="11914"/>
    <cellStyle name="常规 2 4 2 10 2" xfId="11915"/>
    <cellStyle name="常规 9 2 6 4 2" xfId="11916"/>
    <cellStyle name="常规 2 4 2 10 3" xfId="11917"/>
    <cellStyle name="常规 9 2 6 4 3" xfId="11918"/>
    <cellStyle name="常规 2 4 2 11" xfId="11919"/>
    <cellStyle name="常规 7 16 6 2" xfId="11920"/>
    <cellStyle name="常规 9 2 6 5" xfId="11921"/>
    <cellStyle name="常规 2 4 2 12" xfId="11922"/>
    <cellStyle name="常规 7 16 6 3" xfId="11923"/>
    <cellStyle name="常规 9 2 6 6" xfId="11924"/>
    <cellStyle name="常规 2 4 2 2" xfId="11925"/>
    <cellStyle name="常规 3 18 11" xfId="11926"/>
    <cellStyle name="常规 2 4 2 2 10" xfId="11927"/>
    <cellStyle name="常规 6 14" xfId="11928"/>
    <cellStyle name="常规 2 4 2 2 11" xfId="11929"/>
    <cellStyle name="常规 6 15" xfId="11930"/>
    <cellStyle name="常规 6 20" xfId="11931"/>
    <cellStyle name="常规 2 4 2 2 2" xfId="11932"/>
    <cellStyle name="常规 2 4 2 2 2 2" xfId="11933"/>
    <cellStyle name="常规 21 7 4" xfId="11934"/>
    <cellStyle name="常规 2 4 2 2 3" xfId="11935"/>
    <cellStyle name="常规 2 4 2 2 3 2" xfId="11936"/>
    <cellStyle name="常规 21 8 4" xfId="11937"/>
    <cellStyle name="常规 2 4 2 2 4 2" xfId="11938"/>
    <cellStyle name="常规 21 9 4" xfId="11939"/>
    <cellStyle name="常规 2 4 2 2 6" xfId="11940"/>
    <cellStyle name="常规 2 4 2 2 6 2" xfId="11941"/>
    <cellStyle name="常规 2 4 2 2 6 3" xfId="11942"/>
    <cellStyle name="常规 3 13 2 2" xfId="11943"/>
    <cellStyle name="常规 2 4 2 2 7" xfId="11944"/>
    <cellStyle name="常规 2 4 2 2 7 2" xfId="11945"/>
    <cellStyle name="常规 2 4 2 2 7 3" xfId="11946"/>
    <cellStyle name="常规 3 13 3 2" xfId="11947"/>
    <cellStyle name="常规 2 4 2 2 8" xfId="11948"/>
    <cellStyle name="常规 2 4 2 2 8 2" xfId="11949"/>
    <cellStyle name="常规 2 4 2 2 8 3" xfId="11950"/>
    <cellStyle name="常规 3 13 4 2" xfId="11951"/>
    <cellStyle name="适中 2" xfId="11952"/>
    <cellStyle name="常规 2 4 2 2 9 3" xfId="11953"/>
    <cellStyle name="常规 3 13 5 2" xfId="11954"/>
    <cellStyle name="常规 2 4 2 3" xfId="11955"/>
    <cellStyle name="樣式 1 6 2" xfId="11956"/>
    <cellStyle name="常规 2 4 2 3 2" xfId="11957"/>
    <cellStyle name="常规 2 4 2 3 2 2" xfId="11958"/>
    <cellStyle name="常规 2 4 2 3 2 3" xfId="11959"/>
    <cellStyle name="常规 2 4 2 3 3" xfId="11960"/>
    <cellStyle name="常规 2 4 2 3 4" xfId="11961"/>
    <cellStyle name="常规 2 4 2 4" xfId="11962"/>
    <cellStyle name="樣式 1 6 3" xfId="11963"/>
    <cellStyle name="常规 2 4 2 5" xfId="11964"/>
    <cellStyle name="常规 2 4 2 5 2" xfId="11965"/>
    <cellStyle name="常规 2 4 2 5 3" xfId="11966"/>
    <cellStyle name="常规 2 4 2 6" xfId="11967"/>
    <cellStyle name="常规 2 4 2 6 2" xfId="11968"/>
    <cellStyle name="常规 2 4 2 6 3" xfId="11969"/>
    <cellStyle name="常规 2 4 2 7 2" xfId="11970"/>
    <cellStyle name="常规 2 4 2 7 3" xfId="11971"/>
    <cellStyle name="常规 2 4 2 8 2" xfId="11972"/>
    <cellStyle name="常规 2 4 2 8 3" xfId="11973"/>
    <cellStyle name="常规 2 4 2 9" xfId="11974"/>
    <cellStyle name="常规 2 6 11 3" xfId="11975"/>
    <cellStyle name="常规 2 4 2 9 2" xfId="11976"/>
    <cellStyle name="나쁨 2 5" xfId="11977"/>
    <cellStyle name="常规 2 4 2 9 3" xfId="11978"/>
    <cellStyle name="나쁨 2 6" xfId="11979"/>
    <cellStyle name="常规 2 4 3 2 4" xfId="11980"/>
    <cellStyle name="常规 2 4 3 3" xfId="11981"/>
    <cellStyle name="樣式 1 7 2" xfId="11982"/>
    <cellStyle name="常规 2 4 3 3 2" xfId="11983"/>
    <cellStyle name="常规 2 4 3 3 3" xfId="11984"/>
    <cellStyle name="常规 2 4 3 4" xfId="11985"/>
    <cellStyle name="樣式 1 7 3" xfId="11986"/>
    <cellStyle name="常规 2 4 3 4 2" xfId="11987"/>
    <cellStyle name="常规 2 4 3 4 3" xfId="11988"/>
    <cellStyle name="常规 2 4 3 5" xfId="11989"/>
    <cellStyle name="常规 2 4 3 5 3" xfId="11990"/>
    <cellStyle name="常规 2 4 3 6" xfId="11991"/>
    <cellStyle name="常规 2 4 3 6 2" xfId="11992"/>
    <cellStyle name="常规 2 4 3 6 3" xfId="11993"/>
    <cellStyle name="常规 2 4 3 7" xfId="11994"/>
    <cellStyle name="常规 2 4 3 7 2" xfId="11995"/>
    <cellStyle name="常规 2 4 3 8" xfId="11996"/>
    <cellStyle name="常规 2 6 12 2" xfId="11997"/>
    <cellStyle name="常规 2 4 3 8 2" xfId="11998"/>
    <cellStyle name="常规 2 4 3 8 3" xfId="11999"/>
    <cellStyle name="常规 2 4 3 9" xfId="12000"/>
    <cellStyle name="常规 2 6 12 3" xfId="12001"/>
    <cellStyle name="常规 2 4 4" xfId="12002"/>
    <cellStyle name="常规 2 4 4 10" xfId="12003"/>
    <cellStyle name="常规 2 4 4 11" xfId="12004"/>
    <cellStyle name="常规 2 4 4 2" xfId="12005"/>
    <cellStyle name="常规 2 4 4 2 2" xfId="12006"/>
    <cellStyle name="常规 2 4 4 3" xfId="12007"/>
    <cellStyle name="樣式 1 8 2" xfId="12008"/>
    <cellStyle name="常规 2 4 4 3 2" xfId="12009"/>
    <cellStyle name="常规 2 4 4 4" xfId="12010"/>
    <cellStyle name="樣式 1 8 3" xfId="12011"/>
    <cellStyle name="常规 2 4 4 4 3" xfId="12012"/>
    <cellStyle name="常规 2 4 4 5" xfId="12013"/>
    <cellStyle name="常规 2 4 4 5 2" xfId="12014"/>
    <cellStyle name="輔色2 5" xfId="12015"/>
    <cellStyle name="常规 2 4 4 5 3" xfId="12016"/>
    <cellStyle name="常规 2 4 4 6" xfId="12017"/>
    <cellStyle name="常规 2 4 4 6 2" xfId="12018"/>
    <cellStyle name="輔色3 5" xfId="12019"/>
    <cellStyle name="常规 2 4 4 6 3" xfId="12020"/>
    <cellStyle name="常规 2 4 4 7" xfId="12021"/>
    <cellStyle name="常规 2 4 4 7 2" xfId="12022"/>
    <cellStyle name="輔色4 5" xfId="12023"/>
    <cellStyle name="常规 2 4 4 8" xfId="12024"/>
    <cellStyle name="常规 2 6 13 2" xfId="12025"/>
    <cellStyle name="常规 2 4 4 8 2" xfId="12026"/>
    <cellStyle name="輔色5 5" xfId="12027"/>
    <cellStyle name="常规 2 4 4 8 3" xfId="12028"/>
    <cellStyle name="常规 2 4 4 9" xfId="12029"/>
    <cellStyle name="常规 2 6 13 3" xfId="12030"/>
    <cellStyle name="常规 2 4 4 9 2" xfId="12031"/>
    <cellStyle name="輔色6 5" xfId="12032"/>
    <cellStyle name="常规 2 4 4 9 3" xfId="12033"/>
    <cellStyle name="常规 2 4 5" xfId="12034"/>
    <cellStyle name="常规 2 4 5 11" xfId="12035"/>
    <cellStyle name="常规 2 4 5 2" xfId="12036"/>
    <cellStyle name="常规 2 4 5 3" xfId="12037"/>
    <cellStyle name="常规 2 4 5 4" xfId="12038"/>
    <cellStyle name="常规 2 4 5 4 2" xfId="12039"/>
    <cellStyle name="常规 2 4 5 5" xfId="12040"/>
    <cellStyle name="常规 2 4 5 6" xfId="12041"/>
    <cellStyle name="常规 2 4 5 6 2" xfId="12042"/>
    <cellStyle name="常规 2 4 5 7" xfId="12043"/>
    <cellStyle name="常规 2 4 5 7 2" xfId="12044"/>
    <cellStyle name="常规 5 16" xfId="12045"/>
    <cellStyle name="常规 5 21" xfId="12046"/>
    <cellStyle name="常规 2 4 5 7 3" xfId="12047"/>
    <cellStyle name="常规 5 17" xfId="12048"/>
    <cellStyle name="常规 5 22" xfId="12049"/>
    <cellStyle name="常规 2 4 5 9" xfId="12050"/>
    <cellStyle name="常规 2 6 14 3" xfId="12051"/>
    <cellStyle name="常规 2 4 5 9 2" xfId="12052"/>
    <cellStyle name="常规 2 4 5 9 3" xfId="12053"/>
    <cellStyle name="常规 2 4 6" xfId="12054"/>
    <cellStyle name="常规 2 4 6 10" xfId="12055"/>
    <cellStyle name="常规 2 4 6 11" xfId="12056"/>
    <cellStyle name="常规 2 4 6 2 2" xfId="12057"/>
    <cellStyle name="常规 2 4 6 2 2 2" xfId="12058"/>
    <cellStyle name="常规 2 4 6 2 2 3" xfId="12059"/>
    <cellStyle name="常规 2 4 6 3" xfId="12060"/>
    <cellStyle name="常规 2 4 6 3 2" xfId="12061"/>
    <cellStyle name="常规 5 2 2 8" xfId="12062"/>
    <cellStyle name="常规 2 4 6 5 3" xfId="12063"/>
    <cellStyle name="常规 2 4 6 6 2" xfId="12064"/>
    <cellStyle name="常规 2 4 6 6 3" xfId="12065"/>
    <cellStyle name="常规 2 4 6 7 2" xfId="12066"/>
    <cellStyle name="常规 2 4 6 7 3" xfId="12067"/>
    <cellStyle name="常规 2 4 7" xfId="12068"/>
    <cellStyle name="常规 2 4 7 2" xfId="12069"/>
    <cellStyle name="常规 2 4 7 2 2" xfId="12070"/>
    <cellStyle name="常规 2 4 7 2 2 2" xfId="12071"/>
    <cellStyle name="常规 2 4 7 2 2 3" xfId="12072"/>
    <cellStyle name="常规 2 4 7 3" xfId="12073"/>
    <cellStyle name="常规 2 4 7 4 2" xfId="12074"/>
    <cellStyle name="常规 2 4 7 5 2" xfId="12075"/>
    <cellStyle name="常规 2 4 7 5 3" xfId="12076"/>
    <cellStyle name="常规 3 2" xfId="12077"/>
    <cellStyle name="常规 2 4 7 6" xfId="12078"/>
    <cellStyle name="常规 2 4 7 6 2" xfId="12079"/>
    <cellStyle name="常规 2 4 7 6 3" xfId="12080"/>
    <cellStyle name="常规 4 2" xfId="12081"/>
    <cellStyle name="常规 2 4 7 7" xfId="12082"/>
    <cellStyle name="常规 2 4 7 7 2" xfId="12083"/>
    <cellStyle name="常规 2 4 7 8 2" xfId="12084"/>
    <cellStyle name="常规 2 4 7 8 3" xfId="12085"/>
    <cellStyle name="常规 6 2" xfId="12086"/>
    <cellStyle name="常规 2 4 7 9 2" xfId="12087"/>
    <cellStyle name="常规 2 4 7 9 3" xfId="12088"/>
    <cellStyle name="常规 7 2" xfId="12089"/>
    <cellStyle name="常规 2 4 8" xfId="12090"/>
    <cellStyle name="常规 2 4 8 2 2" xfId="12091"/>
    <cellStyle name="常规 2 4 8 2 2 2" xfId="12092"/>
    <cellStyle name="常规 2 4 8 2 3" xfId="12093"/>
    <cellStyle name="常规 2 4 8 2 4" xfId="12094"/>
    <cellStyle name="常规 2 4 8 3" xfId="12095"/>
    <cellStyle name="常规 2 4 8 3 2" xfId="12096"/>
    <cellStyle name="常规 2 4 8 3 3" xfId="12097"/>
    <cellStyle name="常规 2 4 8 4 2" xfId="12098"/>
    <cellStyle name="常规 2 4 8 4 3" xfId="12099"/>
    <cellStyle name="常规 2 4 8 5" xfId="12100"/>
    <cellStyle name="常规 21 2 2 2 2" xfId="12101"/>
    <cellStyle name="常规 2 4 8 6" xfId="12102"/>
    <cellStyle name="常规 21 2 2 2 3" xfId="12103"/>
    <cellStyle name="常规 2 4 8 6 2" xfId="12104"/>
    <cellStyle name="常规 21 2 2 2 3 2" xfId="12105"/>
    <cellStyle name="常规 2 4 8 6 3" xfId="12106"/>
    <cellStyle name="常规 2 4 8 7" xfId="12107"/>
    <cellStyle name="常规 21 2 2 2 4" xfId="12108"/>
    <cellStyle name="常规 2 4 8 7 3" xfId="12109"/>
    <cellStyle name="常规 2 4 8 8" xfId="12110"/>
    <cellStyle name="常规 2 4 8 8 2" xfId="12111"/>
    <cellStyle name="常规 2 4 8 8 3" xfId="12112"/>
    <cellStyle name="常规 2 4 8 9" xfId="12113"/>
    <cellStyle name="常规 2 4 8 9 3" xfId="12114"/>
    <cellStyle name="样式 1 12" xfId="12115"/>
    <cellStyle name="常规 2 4 9" xfId="12116"/>
    <cellStyle name="常规 2 4 9 2" xfId="12117"/>
    <cellStyle name="常规 2 4 9 3" xfId="12118"/>
    <cellStyle name="常规 2 45 2" xfId="12119"/>
    <cellStyle name="常规 2 50 2" xfId="12120"/>
    <cellStyle name="常规 2 45 3" xfId="12121"/>
    <cellStyle name="常规 2 50 3" xfId="12122"/>
    <cellStyle name="常规 2 46 2" xfId="12123"/>
    <cellStyle name="常规 2 51 2" xfId="12124"/>
    <cellStyle name="常规 2 46 3" xfId="12125"/>
    <cellStyle name="常规 2 51 3" xfId="12126"/>
    <cellStyle name="常规 2 47" xfId="12127"/>
    <cellStyle name="常规 2 52" xfId="12128"/>
    <cellStyle name="常规 9 2 5 2 3" xfId="12129"/>
    <cellStyle name="요약 5 3" xfId="12130"/>
    <cellStyle name="常规 2 47 2" xfId="12131"/>
    <cellStyle name="常规 2 52 2" xfId="12132"/>
    <cellStyle name="常规 2 48" xfId="12133"/>
    <cellStyle name="常规 2 53" xfId="12134"/>
    <cellStyle name="常规 2 48 2" xfId="12135"/>
    <cellStyle name="常规 2 53 2" xfId="12136"/>
    <cellStyle name="常规 2 48 3" xfId="12137"/>
    <cellStyle name="常规 2 53 3" xfId="12138"/>
    <cellStyle name="常规 2 49 2" xfId="12139"/>
    <cellStyle name="常规 2 54 2" xfId="12140"/>
    <cellStyle name="强调文字颜色 4 2 2" xfId="12141"/>
    <cellStyle name="常规 2 49 3" xfId="12142"/>
    <cellStyle name="常规 2 54 3" xfId="12143"/>
    <cellStyle name="强调文字颜色 4 2 3" xfId="12144"/>
    <cellStyle name="常规 2 5" xfId="12145"/>
    <cellStyle name="常规 2 5 10" xfId="12146"/>
    <cellStyle name="常规 2 5 11" xfId="12147"/>
    <cellStyle name="常规 2 5 12" xfId="12148"/>
    <cellStyle name="常规 2 5 13" xfId="12149"/>
    <cellStyle name="常规 2 5 2" xfId="12150"/>
    <cellStyle name="常规 2 5 2 2 2" xfId="12151"/>
    <cellStyle name="常规 2 5 2 3" xfId="12152"/>
    <cellStyle name="常规 2 5 2 3 2" xfId="12153"/>
    <cellStyle name="常规 2 5 2 4" xfId="12154"/>
    <cellStyle name="常规 2 5 3" xfId="12155"/>
    <cellStyle name="常规 2 5 3 2" xfId="12156"/>
    <cellStyle name="常规 2 5 3 3" xfId="12157"/>
    <cellStyle name="常规 2 5 4" xfId="12158"/>
    <cellStyle name="常规 2 5 4 2" xfId="12159"/>
    <cellStyle name="常规 2 5 4 3" xfId="12160"/>
    <cellStyle name="常规 2 5 5" xfId="12161"/>
    <cellStyle name="常规 2 5 5 2" xfId="12162"/>
    <cellStyle name="常规 2 5 5 3" xfId="12163"/>
    <cellStyle name="常规 2 5 6" xfId="12164"/>
    <cellStyle name="常规 2 5 6 2" xfId="12165"/>
    <cellStyle name="常规 2 5 6 3" xfId="12166"/>
    <cellStyle name="常规 2 5 7" xfId="12167"/>
    <cellStyle name="常规 2 5 7 2" xfId="12168"/>
    <cellStyle name="常规 2 5 7 3" xfId="12169"/>
    <cellStyle name="常规 2 5 8" xfId="12170"/>
    <cellStyle name="常规 2 5 8 2" xfId="12171"/>
    <cellStyle name="常规 2 5 8 3" xfId="12172"/>
    <cellStyle name="常规 2 5 9" xfId="12173"/>
    <cellStyle name="常规 2 5 9 2" xfId="12174"/>
    <cellStyle name="常规 2 5 9 3" xfId="12175"/>
    <cellStyle name="常规 2 55 2" xfId="12176"/>
    <cellStyle name="常规 2 55 3" xfId="12177"/>
    <cellStyle name="常规 2 57" xfId="12178"/>
    <cellStyle name="常规 2 62" xfId="12179"/>
    <cellStyle name="常规 2 57 2" xfId="12180"/>
    <cellStyle name="常规 3 3 3 3" xfId="12181"/>
    <cellStyle name="常规 2 57 3" xfId="12182"/>
    <cellStyle name="常规 3 3 3 4" xfId="12183"/>
    <cellStyle name="常规 2 58" xfId="12184"/>
    <cellStyle name="常规 2 63" xfId="12185"/>
    <cellStyle name="常规 2 58 2" xfId="12186"/>
    <cellStyle name="常规 3 3 4 3" xfId="12187"/>
    <cellStyle name="常规 2 58 3" xfId="12188"/>
    <cellStyle name="常规 3 3 4 4" xfId="12189"/>
    <cellStyle name="常规 2 59" xfId="12190"/>
    <cellStyle name="常规 2 64" xfId="12191"/>
    <cellStyle name="常规 2 59 2" xfId="12192"/>
    <cellStyle name="常规 3 3 5 3" xfId="12193"/>
    <cellStyle name="常规 2 59 3" xfId="12194"/>
    <cellStyle name="常规 3 3 5 4" xfId="12195"/>
    <cellStyle name="常规 2 6" xfId="12196"/>
    <cellStyle name="常规 2 6 10" xfId="12197"/>
    <cellStyle name="常规 2 6 11" xfId="12198"/>
    <cellStyle name="常规 2 6 12" xfId="12199"/>
    <cellStyle name="常规 2 6 15" xfId="12200"/>
    <cellStyle name="常规 2 6 17" xfId="12201"/>
    <cellStyle name="常规 2 6 18" xfId="12202"/>
    <cellStyle name="常规 2 6 2 10" xfId="12203"/>
    <cellStyle name="常规 2 6 2 11" xfId="12204"/>
    <cellStyle name="常规 2 6 2 2 2" xfId="12205"/>
    <cellStyle name="常规 2 6 2 3 2" xfId="12206"/>
    <cellStyle name="常规 2 6 2 3 3" xfId="12207"/>
    <cellStyle name="常规 2 6 2 4" xfId="12208"/>
    <cellStyle name="常规 2 6 2 5" xfId="12209"/>
    <cellStyle name="常规 2 6 2 5 2" xfId="12210"/>
    <cellStyle name="常规 2 6 2 6" xfId="12211"/>
    <cellStyle name="常规 2 6 2 7" xfId="12212"/>
    <cellStyle name="好_KEU Slot Cost Calc 02-02-2010_Simulation (2) 2" xfId="12213"/>
    <cellStyle name="常规 2 6 2 7 3" xfId="12214"/>
    <cellStyle name="好_KEU Slot Cost Calc 02-02-2010_Simulation (2) 2 3" xfId="12215"/>
    <cellStyle name="常规 2 6 2 8" xfId="12216"/>
    <cellStyle name="好_KEU Slot Cost Calc 02-02-2010_Simulation (2) 3" xfId="12217"/>
    <cellStyle name="常规 2 6 3" xfId="12218"/>
    <cellStyle name="常规 2 6 3 10" xfId="12219"/>
    <cellStyle name="常规 2 6 3 2" xfId="12220"/>
    <cellStyle name="常规 3 5 10" xfId="12221"/>
    <cellStyle name="常规 2 6 3 2 2" xfId="12222"/>
    <cellStyle name="常规 2 6 3 2 2 2" xfId="12223"/>
    <cellStyle name="常规 2 6 3 2 3" xfId="12224"/>
    <cellStyle name="常规 2 6 3 2 4" xfId="12225"/>
    <cellStyle name="常规 2 6 3 3" xfId="12226"/>
    <cellStyle name="常规 3 5 11" xfId="12227"/>
    <cellStyle name="常规 2 6 3 3 2" xfId="12228"/>
    <cellStyle name="보통 3" xfId="12229"/>
    <cellStyle name="常规 2 6 3 3 3" xfId="12230"/>
    <cellStyle name="보통 4" xfId="12231"/>
    <cellStyle name="常规 2 6 3 4" xfId="12232"/>
    <cellStyle name="常规 2 6 3 4 2" xfId="12233"/>
    <cellStyle name="常规 2 6 3 4 3" xfId="12234"/>
    <cellStyle name="常规 2 6 3 5" xfId="12235"/>
    <cellStyle name="常规 2 6 3 5 2" xfId="12236"/>
    <cellStyle name="常规 2 6 3 5 3" xfId="12237"/>
    <cellStyle name="常规 2 6 3 6" xfId="12238"/>
    <cellStyle name="常规 2 6 3 6 2" xfId="12239"/>
    <cellStyle name="常规 2 6 3 6 3" xfId="12240"/>
    <cellStyle name="常规 2 6 3 7" xfId="12241"/>
    <cellStyle name="常规 2 6 3 7 2" xfId="12242"/>
    <cellStyle name="好_NE1-3 2010-03-03 2 3" xfId="12243"/>
    <cellStyle name="常规 2 6 3 7 3" xfId="12244"/>
    <cellStyle name="常规 2 6 3 9" xfId="12245"/>
    <cellStyle name="樣式 1 10" xfId="12246"/>
    <cellStyle name="常规 2 6 3 9 2" xfId="12247"/>
    <cellStyle name="常规 2 6 3 9 3" xfId="12248"/>
    <cellStyle name="常规 2 6 4" xfId="12249"/>
    <cellStyle name="常规 2 6 4 2" xfId="12250"/>
    <cellStyle name="常规 2 6 4 2 2" xfId="12251"/>
    <cellStyle name="常规 9 2 10 4" xfId="12252"/>
    <cellStyle name="常规 2 6 4 2 2 2" xfId="12253"/>
    <cellStyle name="常规 9 2 10 4 2" xfId="12254"/>
    <cellStyle name="常规 2 6 4 2 2 3" xfId="12255"/>
    <cellStyle name="常规 9 2 10 4 3" xfId="12256"/>
    <cellStyle name="常规 2 6 4 5 2" xfId="12257"/>
    <cellStyle name="常规 9 2 13 4" xfId="12258"/>
    <cellStyle name="보통 2 2 2" xfId="12259"/>
    <cellStyle name="常规 2 6 4 5 3" xfId="12260"/>
    <cellStyle name="常规 9 2 13 5" xfId="12261"/>
    <cellStyle name="보통 2 2 3" xfId="12262"/>
    <cellStyle name="常规 2 6 4 6 2" xfId="12263"/>
    <cellStyle name="보통 2 3 2" xfId="12264"/>
    <cellStyle name="常规 2 6 4 6 3" xfId="12265"/>
    <cellStyle name="보통 2 3 3" xfId="12266"/>
    <cellStyle name="常规 2 6 4 7 2" xfId="12267"/>
    <cellStyle name="보통 2 4 2" xfId="12268"/>
    <cellStyle name="常规 2 6 4 7 3" xfId="12269"/>
    <cellStyle name="보통 2 4 3" xfId="12270"/>
    <cellStyle name="常规 2 6 4 8" xfId="12271"/>
    <cellStyle name="보통 2 5" xfId="12272"/>
    <cellStyle name="常规 2 6 4 8 3" xfId="12273"/>
    <cellStyle name="常规 2 6 4 9" xfId="12274"/>
    <cellStyle name="보통 2 6" xfId="12275"/>
    <cellStyle name="常规 2 6 4 9 2" xfId="12276"/>
    <cellStyle name="常规 2 6 4 9 3" xfId="12277"/>
    <cellStyle name="常规 2 6 5" xfId="12278"/>
    <cellStyle name="常规 2 6 5 10" xfId="12279"/>
    <cellStyle name="常规 6 9 5 2" xfId="12280"/>
    <cellStyle name="常规 2 6 5 11" xfId="12281"/>
    <cellStyle name="常规 6 9 5 3" xfId="12282"/>
    <cellStyle name="常规 2 6 5 2" xfId="12283"/>
    <cellStyle name="常规 2 6 5 2 2" xfId="12284"/>
    <cellStyle name="常规 6 19 5" xfId="12285"/>
    <cellStyle name="常规 2 6 5 2 2 2" xfId="12286"/>
    <cellStyle name="常规 6 19 5 2" xfId="12287"/>
    <cellStyle name="常规 2 6 5 2 2 3" xfId="12288"/>
    <cellStyle name="常规 6 19 5 3" xfId="12289"/>
    <cellStyle name="常规 2 6 5 2 4" xfId="12290"/>
    <cellStyle name="常规 6 19 7" xfId="12291"/>
    <cellStyle name="常规 2 6 5 3 2" xfId="12292"/>
    <cellStyle name="合計 6" xfId="12293"/>
    <cellStyle name="常规 2 6 5 4 2" xfId="12294"/>
    <cellStyle name="千位分隔[0] 2 2 5" xfId="12295"/>
    <cellStyle name="常规 2 6 5 5" xfId="12296"/>
    <cellStyle name="보통 3 2" xfId="12297"/>
    <cellStyle name="常规 2 6 5 7 2" xfId="12298"/>
    <cellStyle name="千位分隔[0] 2 5 5" xfId="12299"/>
    <cellStyle name="常规 2 6 5 9" xfId="12300"/>
    <cellStyle name="常规 2 6 5 9 2" xfId="12301"/>
    <cellStyle name="千位分隔[0] 2 7 5" xfId="12302"/>
    <cellStyle name="常规 2 6 5 9 3" xfId="12303"/>
    <cellStyle name="常规 2 6 6" xfId="12304"/>
    <cellStyle name="常规 2 6 6 10" xfId="12305"/>
    <cellStyle name="常规 5 7 2 2 3" xfId="12306"/>
    <cellStyle name="常规 2 6 6 11" xfId="12307"/>
    <cellStyle name="常规 2 6 6 2 2 2" xfId="12308"/>
    <cellStyle name="常规 2 6 6 2 2 3" xfId="12309"/>
    <cellStyle name="輸入 2 2" xfId="12310"/>
    <cellStyle name="常规 2 6 6 2 4" xfId="12311"/>
    <cellStyle name="常规 2 6 6 3 2" xfId="12312"/>
    <cellStyle name="常规 2 6 6 3 3" xfId="12313"/>
    <cellStyle name="常规 2 6 6 4 2" xfId="12314"/>
    <cellStyle name="常规 2 6 6 4 3" xfId="12315"/>
    <cellStyle name="常规 2 6 6 5" xfId="12316"/>
    <cellStyle name="보통 4 2" xfId="12317"/>
    <cellStyle name="常规 2 6 6 5 2" xfId="12318"/>
    <cellStyle name="常规 2 6 6 6" xfId="12319"/>
    <cellStyle name="보통 4 3" xfId="12320"/>
    <cellStyle name="常规 2 6 6 6 2" xfId="12321"/>
    <cellStyle name="常规 2 6 6 9 2" xfId="12322"/>
    <cellStyle name="常规 2 6 6 9 3" xfId="12323"/>
    <cellStyle name="常规 2 6 7" xfId="12324"/>
    <cellStyle name="常规 2 6 7 10" xfId="12325"/>
    <cellStyle name="常规 2 6 7 11" xfId="12326"/>
    <cellStyle name="常规 2 6 7 2" xfId="12327"/>
    <cellStyle name="常规 2 6 7 2 2" xfId="12328"/>
    <cellStyle name="常规 2 6 7 2 2 2" xfId="12329"/>
    <cellStyle name="常规 2 6 7 2 2 3" xfId="12330"/>
    <cellStyle name="常规 2 6 7 2 4" xfId="12331"/>
    <cellStyle name="好_forecast 2" xfId="12332"/>
    <cellStyle name="常规 2 6 7 3" xfId="12333"/>
    <cellStyle name="常规 2 6 7 4" xfId="12334"/>
    <cellStyle name="常规 2 6 7 4 2" xfId="12335"/>
    <cellStyle name="常规 2 6 7 4 3" xfId="12336"/>
    <cellStyle name="常规 2 6 7 5" xfId="12337"/>
    <cellStyle name="보통 5 2" xfId="12338"/>
    <cellStyle name="常规 2 6 7 5 2" xfId="12339"/>
    <cellStyle name="常规 2 6 7 5 3" xfId="12340"/>
    <cellStyle name="常规 2 6 7 6" xfId="12341"/>
    <cellStyle name="보통 5 3" xfId="12342"/>
    <cellStyle name="常规 2 6 7 6 2" xfId="12343"/>
    <cellStyle name="常规 2 6 7 6 3" xfId="12344"/>
    <cellStyle name="常规 2 6 7 7" xfId="12345"/>
    <cellStyle name="常规 2 6 7 7 2" xfId="12346"/>
    <cellStyle name="常规 2 6 7 8" xfId="12347"/>
    <cellStyle name="常规 2 6 7 8 2" xfId="12348"/>
    <cellStyle name="常规 3 28" xfId="12349"/>
    <cellStyle name="常规 3 33" xfId="12350"/>
    <cellStyle name="常规 2 6 7 8 3" xfId="12351"/>
    <cellStyle name="常规 3 29" xfId="12352"/>
    <cellStyle name="常规 3 34" xfId="12353"/>
    <cellStyle name="常规 2 6 8" xfId="12354"/>
    <cellStyle name="常规 2 6 8 2" xfId="12355"/>
    <cellStyle name="常规 3 6 10" xfId="12356"/>
    <cellStyle name="常规 2 6 8 2 2" xfId="12357"/>
    <cellStyle name="常规 2 6 8 2 3" xfId="12358"/>
    <cellStyle name="常规 2 6 9" xfId="12359"/>
    <cellStyle name="常规 2 6 9 2" xfId="12360"/>
    <cellStyle name="常规 2 6 9 3" xfId="12361"/>
    <cellStyle name="常规 2 65" xfId="12362"/>
    <cellStyle name="常规 2 66" xfId="12363"/>
    <cellStyle name="常规 2 7" xfId="12364"/>
    <cellStyle name="常规 2 7 2 2" xfId="12365"/>
    <cellStyle name="常规 2 7 2 2 2" xfId="12366"/>
    <cellStyle name="常规 2 7 2 3" xfId="12367"/>
    <cellStyle name="常规 2 7 2 3 2" xfId="12368"/>
    <cellStyle name="常规 2 7 2 4" xfId="12369"/>
    <cellStyle name="常规 2 7 3" xfId="12370"/>
    <cellStyle name="常规 2 7 3 2" xfId="12371"/>
    <cellStyle name="常规 2 8" xfId="12372"/>
    <cellStyle name="输入 2" xfId="12373"/>
    <cellStyle name="常规 2 8 2 2" xfId="12374"/>
    <cellStyle name="输入 2 2 2" xfId="12375"/>
    <cellStyle name="常规 2 8 3" xfId="12376"/>
    <cellStyle name="输入 2 3" xfId="12377"/>
    <cellStyle name="常规 2 8 3 2" xfId="12378"/>
    <cellStyle name="输入 2 3 2" xfId="12379"/>
    <cellStyle name="常规 2 8 5" xfId="12380"/>
    <cellStyle name="输入 2 5" xfId="12381"/>
    <cellStyle name="常规 2 9" xfId="12382"/>
    <cellStyle name="输入 3" xfId="12383"/>
    <cellStyle name="常规 2 9 10" xfId="12384"/>
    <cellStyle name="常规 2 9 11" xfId="12385"/>
    <cellStyle name="常规 2 9 2 2" xfId="12386"/>
    <cellStyle name="常规 2 9 2 3" xfId="12387"/>
    <cellStyle name="常规 2 9 2 4" xfId="12388"/>
    <cellStyle name="常规 2 9 3 2" xfId="12389"/>
    <cellStyle name="常规 2 9 3 3" xfId="12390"/>
    <cellStyle name="常规 2 9 4 2" xfId="12391"/>
    <cellStyle name="常规 2 9 4 3" xfId="12392"/>
    <cellStyle name="常规 2 9 5" xfId="12393"/>
    <cellStyle name="常规 2 9 5 2" xfId="12394"/>
    <cellStyle name="常规 2 9 5 3" xfId="12395"/>
    <cellStyle name="常规 2 9 6 3" xfId="12396"/>
    <cellStyle name="超链接 4 2 2" xfId="12397"/>
    <cellStyle name="常规 2 9 7" xfId="12398"/>
    <cellStyle name="常规 2 9 7 3" xfId="12399"/>
    <cellStyle name="超链接 4 3 2" xfId="12400"/>
    <cellStyle name="常规 2 9 8" xfId="12401"/>
    <cellStyle name="常规 2 9 8 2" xfId="12402"/>
    <cellStyle name="常规 2 9 8 3" xfId="12403"/>
    <cellStyle name="超链接 4 4 2" xfId="12404"/>
    <cellStyle name="常规 2 9 9" xfId="12405"/>
    <cellStyle name="悪い 2" xfId="12406"/>
    <cellStyle name="常规 2 9 9 2" xfId="12407"/>
    <cellStyle name="常规 2 9 9 3" xfId="12408"/>
    <cellStyle name="常规 20 10 2" xfId="12409"/>
    <cellStyle name="常规 20 10 3" xfId="12410"/>
    <cellStyle name="常规 20 12" xfId="12411"/>
    <cellStyle name="常规 20 13" xfId="12412"/>
    <cellStyle name="常规 20 9 2" xfId="12413"/>
    <cellStyle name="常规 21 2 2 3 2" xfId="12414"/>
    <cellStyle name="常规 21 2 2 4" xfId="12415"/>
    <cellStyle name="常规 21 2 2 4 2" xfId="12416"/>
    <cellStyle name="常规 21 2 2 5" xfId="12417"/>
    <cellStyle name="輔色6 2 2" xfId="12418"/>
    <cellStyle name="常规 21 2 3 2" xfId="12419"/>
    <cellStyle name="常规 21 2 3 2 2" xfId="12420"/>
    <cellStyle name="常规 21 2 3 3" xfId="12421"/>
    <cellStyle name="常规 21 2 3 3 2" xfId="12422"/>
    <cellStyle name="常规 21 2 3 4" xfId="12423"/>
    <cellStyle name="常规 21 2 4 2" xfId="12424"/>
    <cellStyle name="보통 6" xfId="12425"/>
    <cellStyle name="常规 21 2 4 3" xfId="12426"/>
    <cellStyle name="보통 7" xfId="12427"/>
    <cellStyle name="常规 21 2 4 4" xfId="12428"/>
    <cellStyle name="常规 21 2 5" xfId="12429"/>
    <cellStyle name="常规 21 2 5 2" xfId="12430"/>
    <cellStyle name="常规 21 2 6" xfId="12431"/>
    <cellStyle name="常规 21 2 7" xfId="12432"/>
    <cellStyle name="强调文字颜色 5 2 2 2" xfId="12433"/>
    <cellStyle name="常规 21 3 5" xfId="12434"/>
    <cellStyle name="常规 21 4 2 4" xfId="12435"/>
    <cellStyle name="常规 21 4 3 2" xfId="12436"/>
    <cellStyle name="常规 6 19 8" xfId="12437"/>
    <cellStyle name="常规 21 4 4 2" xfId="12438"/>
    <cellStyle name="常规 21 5 2 2 2" xfId="12439"/>
    <cellStyle name="常规 21 5 2 3" xfId="12440"/>
    <cellStyle name="常规 21 5 2 4" xfId="12441"/>
    <cellStyle name="常规 21 5 4" xfId="12442"/>
    <cellStyle name="常规 21 6 2 2 2" xfId="12443"/>
    <cellStyle name="常规 21 6 2 3 2" xfId="12444"/>
    <cellStyle name="常规 7 3 11" xfId="12445"/>
    <cellStyle name="好_WIN-SEACON" xfId="12446"/>
    <cellStyle name="常规 21 6 2 4" xfId="12447"/>
    <cellStyle name="常规 21 6 4" xfId="12448"/>
    <cellStyle name="常规 21 7 2 2" xfId="12449"/>
    <cellStyle name="常规 21 7 2 2 2" xfId="12450"/>
    <cellStyle name="常规 21 7 2 3" xfId="12451"/>
    <cellStyle name="常规 21 7 2 3 2" xfId="12452"/>
    <cellStyle name="常规 21 7 2 4" xfId="12453"/>
    <cellStyle name="常规 21 7 3 2" xfId="12454"/>
    <cellStyle name="常规 21 7 4 2" xfId="12455"/>
    <cellStyle name="常规 7 12 11" xfId="12456"/>
    <cellStyle name="常规 21 8 3 2" xfId="12457"/>
    <cellStyle name="好_KEU Budget bunker 2010FY-29-01-2010 2 3" xfId="12458"/>
    <cellStyle name="常规 25" xfId="12459"/>
    <cellStyle name="常规 30" xfId="12460"/>
    <cellStyle name="常规 25 2" xfId="12461"/>
    <cellStyle name="常规 30 2" xfId="12462"/>
    <cellStyle name="常规 29 2" xfId="12463"/>
    <cellStyle name="常规 3 10" xfId="12464"/>
    <cellStyle name="常规 3 10 10" xfId="12465"/>
    <cellStyle name="常规 5 6 3 3" xfId="12466"/>
    <cellStyle name="常规 3 10 11" xfId="12467"/>
    <cellStyle name="常规 3 10 2" xfId="12468"/>
    <cellStyle name="常规 3 10 2 2" xfId="12469"/>
    <cellStyle name="一般 10 3" xfId="12470"/>
    <cellStyle name="常规 3 10 2 3" xfId="12471"/>
    <cellStyle name="常规 3 10 3" xfId="12472"/>
    <cellStyle name="注释 2 3 2 2" xfId="12473"/>
    <cellStyle name="常规 3 10 3 3" xfId="12474"/>
    <cellStyle name="一般 11 4" xfId="12475"/>
    <cellStyle name="常规 3 10 4" xfId="12476"/>
    <cellStyle name="注释 2 3 2 3" xfId="12477"/>
    <cellStyle name="常规 3 10 4 2" xfId="12478"/>
    <cellStyle name="一般 12 3" xfId="12479"/>
    <cellStyle name="常规 3 10 4 3" xfId="12480"/>
    <cellStyle name="常规 3 10 9 2" xfId="12481"/>
    <cellStyle name="一般 17 3" xfId="12482"/>
    <cellStyle name="常规 3 10 9 3" xfId="12483"/>
    <cellStyle name="常规 3 11 10" xfId="12484"/>
    <cellStyle name="常规 5 6 8 3" xfId="12485"/>
    <cellStyle name="常规 3 11 11" xfId="12486"/>
    <cellStyle name="常规 3 11 2 2" xfId="12487"/>
    <cellStyle name="常规 3 7 2 3 2" xfId="12488"/>
    <cellStyle name="常规 3 11 2 2 2" xfId="12489"/>
    <cellStyle name="常规 3 11 2 2 3" xfId="12490"/>
    <cellStyle name="常规 3 11 2 3" xfId="12491"/>
    <cellStyle name="常规 3 11 2 4" xfId="12492"/>
    <cellStyle name="常规 3 11 3 2" xfId="12493"/>
    <cellStyle name="常规 3 11 3 3" xfId="12494"/>
    <cellStyle name="常规 3 11 4" xfId="12495"/>
    <cellStyle name="注释 2 3 3 3" xfId="12496"/>
    <cellStyle name="常规 3 11 4 2" xfId="12497"/>
    <cellStyle name="常规 3 11 4 3" xfId="12498"/>
    <cellStyle name="常规 3 11 9 3" xfId="12499"/>
    <cellStyle name="常规 3 12" xfId="12500"/>
    <cellStyle name="一般 3 3" xfId="12501"/>
    <cellStyle name="常规 3 12 10" xfId="12502"/>
    <cellStyle name="常规 3 12 11" xfId="12503"/>
    <cellStyle name="常规 3 12 2" xfId="12504"/>
    <cellStyle name="常规 3 7 3 3" xfId="12505"/>
    <cellStyle name="常规 3 12 2 2" xfId="12506"/>
    <cellStyle name="常规 3 12 2 2 2" xfId="12507"/>
    <cellStyle name="常规 3 12 2 3" xfId="12508"/>
    <cellStyle name="常规 3 12 2 4" xfId="12509"/>
    <cellStyle name="常规 3 12 3" xfId="12510"/>
    <cellStyle name="常规 3 12 3 2" xfId="12511"/>
    <cellStyle name="常规 3 12 3 3" xfId="12512"/>
    <cellStyle name="常规 3 12 4 3" xfId="12513"/>
    <cellStyle name="常规 3 12 5" xfId="12514"/>
    <cellStyle name="常规 9 2 12 2 3" xfId="12515"/>
    <cellStyle name="常规 3 12 6" xfId="12516"/>
    <cellStyle name="설명 텍스트 4 2" xfId="12517"/>
    <cellStyle name="常规 3 12 6 2" xfId="12518"/>
    <cellStyle name="常规 3 12 6 3" xfId="12519"/>
    <cellStyle name="常规 3 12 7" xfId="12520"/>
    <cellStyle name="설명 텍스트 4 3" xfId="12521"/>
    <cellStyle name="常规 3 12 7 3" xfId="12522"/>
    <cellStyle name="常规 3 12 8 3" xfId="12523"/>
    <cellStyle name="常规 3 12 9 2" xfId="12524"/>
    <cellStyle name="常规 3 13 2 2 2" xfId="12525"/>
    <cellStyle name="常规 3 13 2 2 3" xfId="12526"/>
    <cellStyle name="常规 3 13 2 3" xfId="12527"/>
    <cellStyle name="常规 3 13 2 4" xfId="12528"/>
    <cellStyle name="常规 3 13 3" xfId="12529"/>
    <cellStyle name="常规 3 13 5 3" xfId="12530"/>
    <cellStyle name="常规 3 13 6" xfId="12531"/>
    <cellStyle name="설명 텍스트 5 2" xfId="12532"/>
    <cellStyle name="常规 3 13 7" xfId="12533"/>
    <cellStyle name="설명 텍스트 5 3" xfId="12534"/>
    <cellStyle name="常规 3 13 7 2" xfId="12535"/>
    <cellStyle name="常规 3 13 8" xfId="12536"/>
    <cellStyle name="常规 3 13 8 2" xfId="12537"/>
    <cellStyle name="常规 3 13 9" xfId="12538"/>
    <cellStyle name="常规 3 14 2" xfId="12539"/>
    <cellStyle name="常规 3 7 5 3" xfId="12540"/>
    <cellStyle name="常规 3 14 2 2" xfId="12541"/>
    <cellStyle name="常规 5 11 5" xfId="12542"/>
    <cellStyle name="常规 3 14 2 3" xfId="12543"/>
    <cellStyle name="常规 5 11 6" xfId="12544"/>
    <cellStyle name="常规 3 14 2 4" xfId="12545"/>
    <cellStyle name="常规 5 11 7" xfId="12546"/>
    <cellStyle name="常规 3 14 3" xfId="12547"/>
    <cellStyle name="常规 3 14 3 2" xfId="12548"/>
    <cellStyle name="常规 5 12 5" xfId="12549"/>
    <cellStyle name="常规 3 14 4" xfId="12550"/>
    <cellStyle name="常规 9 2 12 4 2" xfId="12551"/>
    <cellStyle name="常规 3 14 4 2" xfId="12552"/>
    <cellStyle name="常规 5 13 5" xfId="12553"/>
    <cellStyle name="常规 3 14 4 3" xfId="12554"/>
    <cellStyle name="常规 5 13 6" xfId="12555"/>
    <cellStyle name="常规 3 14 5" xfId="12556"/>
    <cellStyle name="常规 9 2 12 4 3" xfId="12557"/>
    <cellStyle name="常规 3 14 5 2" xfId="12558"/>
    <cellStyle name="常规 5 14 5" xfId="12559"/>
    <cellStyle name="常规 3 14 5 3" xfId="12560"/>
    <cellStyle name="常规 5 14 6" xfId="12561"/>
    <cellStyle name="常规 3 14 6" xfId="12562"/>
    <cellStyle name="常规 3 14 6 3" xfId="12563"/>
    <cellStyle name="常规 3 14 7" xfId="12564"/>
    <cellStyle name="常规 3 14 7 2" xfId="12565"/>
    <cellStyle name="中等 3" xfId="12566"/>
    <cellStyle name="常规 3 14 7 3" xfId="12567"/>
    <cellStyle name="中等 4" xfId="12568"/>
    <cellStyle name="常规 3 14 8" xfId="12569"/>
    <cellStyle name="常规 3 14 8 2" xfId="12570"/>
    <cellStyle name="常规 3 14 9" xfId="12571"/>
    <cellStyle name="常规 3 14 9 2" xfId="12572"/>
    <cellStyle name="常规 3 14 9 3" xfId="12573"/>
    <cellStyle name="常规 3 15 10" xfId="12574"/>
    <cellStyle name="常规 5 7 3 3" xfId="12575"/>
    <cellStyle name="常规 3 15 11" xfId="12576"/>
    <cellStyle name="常规 3 15 2" xfId="12577"/>
    <cellStyle name="常规 3 20 2" xfId="12578"/>
    <cellStyle name="常规 3 7 6 3" xfId="12579"/>
    <cellStyle name="常规 3 15 2 2" xfId="12580"/>
    <cellStyle name="常规 3 15 2 2 2" xfId="12581"/>
    <cellStyle name="常规 3 15 2 2 3" xfId="12582"/>
    <cellStyle name="常规 6 14 10" xfId="12583"/>
    <cellStyle name="常规 3 15 2 3" xfId="12584"/>
    <cellStyle name="常规 3 15 2 4" xfId="12585"/>
    <cellStyle name="常规 3 15 3" xfId="12586"/>
    <cellStyle name="常规 3 20 3" xfId="12587"/>
    <cellStyle name="常规 3 15 3 2" xfId="12588"/>
    <cellStyle name="常规 3 15 3 3" xfId="12589"/>
    <cellStyle name="常规 3 15 4" xfId="12590"/>
    <cellStyle name="常规 9 2 12 5 2" xfId="12591"/>
    <cellStyle name="常规 3 15 5" xfId="12592"/>
    <cellStyle name="常规 9 2 12 5 3" xfId="12593"/>
    <cellStyle name="常规 3 15 5 2" xfId="12594"/>
    <cellStyle name="常规 3 15 6" xfId="12595"/>
    <cellStyle name="常规 3 15 6 2" xfId="12596"/>
    <cellStyle name="常规 3 15 7" xfId="12597"/>
    <cellStyle name="常规 3 15 7 2" xfId="12598"/>
    <cellStyle name="常规 3 15 8" xfId="12599"/>
    <cellStyle name="常规 3 15 9" xfId="12600"/>
    <cellStyle name="常规 3 15 9 2" xfId="12601"/>
    <cellStyle name="常规 3 15 9 3" xfId="12602"/>
    <cellStyle name="常规 3 16" xfId="12603"/>
    <cellStyle name="常规 3 21" xfId="12604"/>
    <cellStyle name="常规 3 16 2" xfId="12605"/>
    <cellStyle name="常规 3 21 2" xfId="12606"/>
    <cellStyle name="常规 3 7 7 3" xfId="12607"/>
    <cellStyle name="常规 3 16 2 2" xfId="12608"/>
    <cellStyle name="常规 3 16 2 3" xfId="12609"/>
    <cellStyle name="常规 3 16 3" xfId="12610"/>
    <cellStyle name="常规 3 21 3" xfId="12611"/>
    <cellStyle name="常规 3 16 3 2" xfId="12612"/>
    <cellStyle name="常规 3 16 3 3" xfId="12613"/>
    <cellStyle name="常规 3 16 4" xfId="12614"/>
    <cellStyle name="常规 9 2 12 6 2" xfId="12615"/>
    <cellStyle name="常规 3 16 4 3" xfId="12616"/>
    <cellStyle name="常规 3 16 5" xfId="12617"/>
    <cellStyle name="常规 9 2 12 6 3" xfId="12618"/>
    <cellStyle name="常规 3 16 5 2" xfId="12619"/>
    <cellStyle name="常规 3 16 5 3" xfId="12620"/>
    <cellStyle name="常规 3 16 6" xfId="12621"/>
    <cellStyle name="常规 3 16 6 2" xfId="12622"/>
    <cellStyle name="常规 3 16 6 3" xfId="12623"/>
    <cellStyle name="常规 3 16 7" xfId="12624"/>
    <cellStyle name="常规 3 16 7 2" xfId="12625"/>
    <cellStyle name="常规 3 16 7 3" xfId="12626"/>
    <cellStyle name="常规 3 16 8" xfId="12627"/>
    <cellStyle name="常规 3 16 8 2" xfId="12628"/>
    <cellStyle name="常规 3 16 8 3" xfId="12629"/>
    <cellStyle name="常规 3 16 9" xfId="12630"/>
    <cellStyle name="常规 3 16 9 2" xfId="12631"/>
    <cellStyle name="常规 3 16 9 3" xfId="12632"/>
    <cellStyle name="好_航發會100810A 2" xfId="12633"/>
    <cellStyle name="常规 3 17" xfId="12634"/>
    <cellStyle name="常规 3 22" xfId="12635"/>
    <cellStyle name="常规 7 3 7 2" xfId="12636"/>
    <cellStyle name="常规 3 17 11" xfId="12637"/>
    <cellStyle name="常规 3 17 2" xfId="12638"/>
    <cellStyle name="常规 3 22 2" xfId="12639"/>
    <cellStyle name="常规 3 7 8 3" xfId="12640"/>
    <cellStyle name="常规 3 17 2 2" xfId="12641"/>
    <cellStyle name="常规 3 17 3" xfId="12642"/>
    <cellStyle name="常规 3 22 3" xfId="12643"/>
    <cellStyle name="常规 3 17 4" xfId="12644"/>
    <cellStyle name="常规 9 2 12 7 2" xfId="12645"/>
    <cellStyle name="常规 3 17 5" xfId="12646"/>
    <cellStyle name="常规 9 2 12 7 3" xfId="12647"/>
    <cellStyle name="常规 3 17 5 2" xfId="12648"/>
    <cellStyle name="常规 3 17 5 3" xfId="12649"/>
    <cellStyle name="常规 3 17 6" xfId="12650"/>
    <cellStyle name="常规 3 17 6 2" xfId="12651"/>
    <cellStyle name="常规 3 17 6 3" xfId="12652"/>
    <cellStyle name="常规 3 17 7" xfId="12653"/>
    <cellStyle name="常规 3 17 7 3" xfId="12654"/>
    <cellStyle name="常规 3 17 8 2" xfId="12655"/>
    <cellStyle name="常规 3 17 8 3" xfId="12656"/>
    <cellStyle name="常规 3 17 9 2" xfId="12657"/>
    <cellStyle name="常规 3 18" xfId="12658"/>
    <cellStyle name="常规 3 23" xfId="12659"/>
    <cellStyle name="常规 7 3 7 3" xfId="12660"/>
    <cellStyle name="常规 3 18 10" xfId="12661"/>
    <cellStyle name="常规 3 18 2" xfId="12662"/>
    <cellStyle name="常规 3 23 2" xfId="12663"/>
    <cellStyle name="常规 3 7 9 3" xfId="12664"/>
    <cellStyle name="常规 3 18 2 3" xfId="12665"/>
    <cellStyle name="常规 6 10 2 4" xfId="12666"/>
    <cellStyle name="常规 9 2 4 2" xfId="12667"/>
    <cellStyle name="常规 3 18 4" xfId="12668"/>
    <cellStyle name="常规 9 2 12 8 2" xfId="12669"/>
    <cellStyle name="常规 3 18 4 2" xfId="12670"/>
    <cellStyle name="常规 6 10 4 3" xfId="12671"/>
    <cellStyle name="常规 3 18 4 3" xfId="12672"/>
    <cellStyle name="常规 9 2 6 2" xfId="12673"/>
    <cellStyle name="常规 3 18 5" xfId="12674"/>
    <cellStyle name="常规 9 2 12 8 3" xfId="12675"/>
    <cellStyle name="常规 3 18 5 3" xfId="12676"/>
    <cellStyle name="常规 9 2 7 2" xfId="12677"/>
    <cellStyle name="常规 3 18 6" xfId="12678"/>
    <cellStyle name="好_PFS-SJX-110623(5500T Add KHH) 2" xfId="12679"/>
    <cellStyle name="常规 3 18 6 2" xfId="12680"/>
    <cellStyle name="常规 6 10 6 3" xfId="12681"/>
    <cellStyle name="常规 3 18 7" xfId="12682"/>
    <cellStyle name="好_PFS-SJX-110623(5500T Add KHH) 3" xfId="12683"/>
    <cellStyle name="常规 3 18 7 2" xfId="12684"/>
    <cellStyle name="常规 6 10 7 3" xfId="12685"/>
    <cellStyle name="常规 3 18 8 2" xfId="12686"/>
    <cellStyle name="常规 6 10 8 3" xfId="12687"/>
    <cellStyle name="常规 3 18 9 2" xfId="12688"/>
    <cellStyle name="常规 6 10 9 3" xfId="12689"/>
    <cellStyle name="常规 3 19" xfId="12690"/>
    <cellStyle name="常规 3 24" xfId="12691"/>
    <cellStyle name="常规 3 19 2 2" xfId="12692"/>
    <cellStyle name="常规 6 11 2 3" xfId="12693"/>
    <cellStyle name="常规 6 11 5" xfId="12694"/>
    <cellStyle name="常规 3 19 2 3" xfId="12695"/>
    <cellStyle name="常规 6 11 2 4" xfId="12696"/>
    <cellStyle name="常规 6 11 6" xfId="12697"/>
    <cellStyle name="常规 3 19 3" xfId="12698"/>
    <cellStyle name="常规 3 24 3" xfId="12699"/>
    <cellStyle name="常规 3 19 4" xfId="12700"/>
    <cellStyle name="常规 9 2 12 9 2" xfId="12701"/>
    <cellStyle name="常规 3 2 10" xfId="12702"/>
    <cellStyle name="연결된 셀 3 3" xfId="12703"/>
    <cellStyle name="常规 3 2 10 2" xfId="12704"/>
    <cellStyle name="常规 9 2 10 9 3" xfId="12705"/>
    <cellStyle name="常规 3 2 10 3" xfId="12706"/>
    <cellStyle name="常规 3 2 11" xfId="12707"/>
    <cellStyle name="常规 3 2 17" xfId="12708"/>
    <cellStyle name="常规 3 2 2" xfId="12709"/>
    <cellStyle name="常规 3 2 2 2" xfId="12710"/>
    <cellStyle name="常规 3 2 2 2 2" xfId="12711"/>
    <cellStyle name="常规 3 2 2 2 2 2" xfId="12712"/>
    <cellStyle name="常规 7 15" xfId="12713"/>
    <cellStyle name="常规 7 20" xfId="12714"/>
    <cellStyle name="常规 3 2 2 2 3 2" xfId="12715"/>
    <cellStyle name="常规 3 2 2 2 4" xfId="12716"/>
    <cellStyle name="常规 3 2 2 2 5" xfId="12717"/>
    <cellStyle name="常规 3 2 5 2" xfId="12718"/>
    <cellStyle name="常规 3 2 6 2" xfId="12719"/>
    <cellStyle name="常规 3 2 7" xfId="12720"/>
    <cellStyle name="常规 3 2 7 2" xfId="12721"/>
    <cellStyle name="未定義 2 3" xfId="12722"/>
    <cellStyle name="常规 3 2 8" xfId="12723"/>
    <cellStyle name="常规 3 2 8 2" xfId="12724"/>
    <cellStyle name="常规 3 2 9" xfId="12725"/>
    <cellStyle name="常规 3 2 9 2" xfId="12726"/>
    <cellStyle name="常规 3 25" xfId="12727"/>
    <cellStyle name="常规 3 30" xfId="12728"/>
    <cellStyle name="常规 3 25 2" xfId="12729"/>
    <cellStyle name="常规 3 30 2" xfId="12730"/>
    <cellStyle name="常规 3 26" xfId="12731"/>
    <cellStyle name="常规 3 31" xfId="12732"/>
    <cellStyle name="常规 3 27" xfId="12733"/>
    <cellStyle name="常规 3 32" xfId="12734"/>
    <cellStyle name="常规 3 28 2" xfId="12735"/>
    <cellStyle name="常规 3 33 2" xfId="12736"/>
    <cellStyle name="常规 3 29 2" xfId="12737"/>
    <cellStyle name="常规 3 34 2" xfId="12738"/>
    <cellStyle name="常规 3 29 3" xfId="12739"/>
    <cellStyle name="常规 3 34 3" xfId="12740"/>
    <cellStyle name="常规 3 3" xfId="12741"/>
    <cellStyle name="常规 3 3 11" xfId="12742"/>
    <cellStyle name="셀 확인 2 3 2" xfId="12743"/>
    <cellStyle name="常规 3 3 12" xfId="12744"/>
    <cellStyle name="셀 확인 2 3 3" xfId="12745"/>
    <cellStyle name="常规 3 3 2" xfId="12746"/>
    <cellStyle name="常规 3 3 2 5" xfId="12747"/>
    <cellStyle name="常规 3 3 3" xfId="12748"/>
    <cellStyle name="常规 3 3 3 2" xfId="12749"/>
    <cellStyle name="常规 3 3 3 5" xfId="12750"/>
    <cellStyle name="常规 3 3 4" xfId="12751"/>
    <cellStyle name="常规 3 3 4 2" xfId="12752"/>
    <cellStyle name="常规 3 3 4 5" xfId="12753"/>
    <cellStyle name="常规 3 3 5" xfId="12754"/>
    <cellStyle name="常规 3 3 5 2" xfId="12755"/>
    <cellStyle name="常规 3 3 5 5" xfId="12756"/>
    <cellStyle name="常规 3 3 6" xfId="12757"/>
    <cellStyle name="常规 3 3 6 2" xfId="12758"/>
    <cellStyle name="常规 3 3 7" xfId="12759"/>
    <cellStyle name="常规 3 3 7 2" xfId="12760"/>
    <cellStyle name="常规 3 3 8" xfId="12761"/>
    <cellStyle name="常规 3 3 8 2" xfId="12762"/>
    <cellStyle name="常规 3 3 8 3" xfId="12763"/>
    <cellStyle name="常规 7 3 3 2 2" xfId="12764"/>
    <cellStyle name="常规 3 3 9" xfId="12765"/>
    <cellStyle name="常规 3 3 9 2" xfId="12766"/>
    <cellStyle name="常规 3 3 9 3" xfId="12767"/>
    <cellStyle name="常规 3 35" xfId="12768"/>
    <cellStyle name="常规 3 40" xfId="12769"/>
    <cellStyle name="常规 3 36" xfId="12770"/>
    <cellStyle name="常规 3 41" xfId="12771"/>
    <cellStyle name="常规 6 2 2 2" xfId="12772"/>
    <cellStyle name="常规 3 36 2" xfId="12773"/>
    <cellStyle name="常规 3 41 2" xfId="12774"/>
    <cellStyle name="常规 3 36 3" xfId="12775"/>
    <cellStyle name="常规 3 41 3" xfId="12776"/>
    <cellStyle name="常规 3 37" xfId="12777"/>
    <cellStyle name="常规 3 42" xfId="12778"/>
    <cellStyle name="常规 6 2 2 3" xfId="12779"/>
    <cellStyle name="常规 3 37 3" xfId="12780"/>
    <cellStyle name="常规 3 38" xfId="12781"/>
    <cellStyle name="常规 3 43" xfId="12782"/>
    <cellStyle name="常规 3 39" xfId="12783"/>
    <cellStyle name="常规 3 44" xfId="12784"/>
    <cellStyle name="常规 3 4 12" xfId="12785"/>
    <cellStyle name="常规 3 4 13" xfId="12786"/>
    <cellStyle name="常规 3 4 14" xfId="12787"/>
    <cellStyle name="常规 3 4 2" xfId="12788"/>
    <cellStyle name="常规 3 4 2 2" xfId="12789"/>
    <cellStyle name="常规 3 4 2 2 2" xfId="12790"/>
    <cellStyle name="好_StartUp_2012Q1_B50306CVI 3" xfId="12791"/>
    <cellStyle name="常规 3 4 2 3" xfId="12792"/>
    <cellStyle name="常规 3 4 2 4" xfId="12793"/>
    <cellStyle name="常规 3 4 3" xfId="12794"/>
    <cellStyle name="常规 3 4 3 2" xfId="12795"/>
    <cellStyle name="样式 1 2 3" xfId="12796"/>
    <cellStyle name="常规 3 4 3 3" xfId="12797"/>
    <cellStyle name="样式 1 2 4" xfId="12798"/>
    <cellStyle name="常规 3 4 4" xfId="12799"/>
    <cellStyle name="常规 3 4 4 3" xfId="12800"/>
    <cellStyle name="常规 3 4 5" xfId="12801"/>
    <cellStyle name="常规 3 4 5 2" xfId="12802"/>
    <cellStyle name="常规 3 4 5 3" xfId="12803"/>
    <cellStyle name="常规 3 4 6" xfId="12804"/>
    <cellStyle name="常规 3 4 7" xfId="12805"/>
    <cellStyle name="常规 3 4 7 2" xfId="12806"/>
    <cellStyle name="样式 1 6 3" xfId="12807"/>
    <cellStyle name="常规 3 4 7 3" xfId="12808"/>
    <cellStyle name="样式 1 6 4" xfId="12809"/>
    <cellStyle name="常规 3 4 8" xfId="12810"/>
    <cellStyle name="常规 3 4 8 2" xfId="12811"/>
    <cellStyle name="样式 1 7 3" xfId="12812"/>
    <cellStyle name="常规 3 4 8 3" xfId="12813"/>
    <cellStyle name="常规 3 4 9" xfId="12814"/>
    <cellStyle name="常规 3 4 9 2" xfId="12815"/>
    <cellStyle name="样式 1 8 3" xfId="12816"/>
    <cellStyle name="常规 3 4 9 3" xfId="12817"/>
    <cellStyle name="常规 3 45" xfId="12818"/>
    <cellStyle name="새귑[0]_BOOK1" xfId="12819"/>
    <cellStyle name="常规 3 46" xfId="12820"/>
    <cellStyle name="常规 9 2 5 7 2" xfId="12821"/>
    <cellStyle name="常规 3 47" xfId="12822"/>
    <cellStyle name="常规 9 2 5 7 3" xfId="12823"/>
    <cellStyle name="常规 3 48" xfId="12824"/>
    <cellStyle name="常规 3 48 2" xfId="12825"/>
    <cellStyle name="一般 11 4 3" xfId="12826"/>
    <cellStyle name="常规 3 49" xfId="12827"/>
    <cellStyle name="常规 3 5" xfId="12828"/>
    <cellStyle name="常规 3 5 2" xfId="12829"/>
    <cellStyle name="常规 3 5 2 2" xfId="12830"/>
    <cellStyle name="常规 3 5 2 3" xfId="12831"/>
    <cellStyle name="常规 3 5 2 3 2" xfId="12832"/>
    <cellStyle name="常规 3 5 2 4" xfId="12833"/>
    <cellStyle name="常规 3 5 4 2" xfId="12834"/>
    <cellStyle name="常规 3 5 4 3" xfId="12835"/>
    <cellStyle name="常规 3 5 5" xfId="12836"/>
    <cellStyle name="常规 3 5 5 2" xfId="12837"/>
    <cellStyle name="常规 3 5 5 3" xfId="12838"/>
    <cellStyle name="常规 3 5 6" xfId="12839"/>
    <cellStyle name="常规 3 5 6 2" xfId="12840"/>
    <cellStyle name="常规 3 5 6 3" xfId="12841"/>
    <cellStyle name="常规 3 5 7 3" xfId="12842"/>
    <cellStyle name="适中 2 5" xfId="12843"/>
    <cellStyle name="常规 3 5 8 2" xfId="12844"/>
    <cellStyle name="常规 3 5 8 3" xfId="12845"/>
    <cellStyle name="常规 3 5 9" xfId="12846"/>
    <cellStyle name="常规 3 5 9 2" xfId="12847"/>
    <cellStyle name="常规 3 5 9 3" xfId="12848"/>
    <cellStyle name="常规 3 6" xfId="12849"/>
    <cellStyle name="常规 3 6 2" xfId="12850"/>
    <cellStyle name="常规 3 6 2 2" xfId="12851"/>
    <cellStyle name="常规 3 6 2 2 2" xfId="12852"/>
    <cellStyle name="常规 3 6 2 3" xfId="12853"/>
    <cellStyle name="一般 2 2 2" xfId="12854"/>
    <cellStyle name="常规 3 6 2 3 2" xfId="12855"/>
    <cellStyle name="一般 2 2 2 2" xfId="12856"/>
    <cellStyle name="常规 3 6 2 4" xfId="12857"/>
    <cellStyle name="一般 2 2 3" xfId="12858"/>
    <cellStyle name="注释 2 2 3 2" xfId="12859"/>
    <cellStyle name="常规 3 6 3 2" xfId="12860"/>
    <cellStyle name="好_1004 MAL II線 3" xfId="12861"/>
    <cellStyle name="常规 3 6 3 3" xfId="12862"/>
    <cellStyle name="一般 2 3 2" xfId="12863"/>
    <cellStyle name="常规 3 6 4 2" xfId="12864"/>
    <cellStyle name="常规 3 6 5" xfId="12865"/>
    <cellStyle name="常规 3 6 5 2" xfId="12866"/>
    <cellStyle name="常规 3 6 6" xfId="12867"/>
    <cellStyle name="常规 3 6 6 2" xfId="12868"/>
    <cellStyle name="常规 3 6 7" xfId="12869"/>
    <cellStyle name="常规 3 6 7 2" xfId="12870"/>
    <cellStyle name="常规 3 6 8" xfId="12871"/>
    <cellStyle name="常规 3 6 8 2" xfId="12872"/>
    <cellStyle name="常规 3 6 8 3" xfId="12873"/>
    <cellStyle name="常规 3 6 9" xfId="12874"/>
    <cellStyle name="常规 3 6 9 2" xfId="12875"/>
    <cellStyle name="常规 3 6 9 3" xfId="12876"/>
    <cellStyle name="常规 3 7" xfId="12877"/>
    <cellStyle name="常规 3 7 10" xfId="12878"/>
    <cellStyle name="常规 3 7 11" xfId="12879"/>
    <cellStyle name="常规 3 7 2 2 2" xfId="12880"/>
    <cellStyle name="常规 3 7 3" xfId="12881"/>
    <cellStyle name="常规 3 7 3 2" xfId="12882"/>
    <cellStyle name="常规 3 7 5 2" xfId="12883"/>
    <cellStyle name="常规 3 7 6" xfId="12884"/>
    <cellStyle name="常规 3 7 6 2" xfId="12885"/>
    <cellStyle name="常规 3 7 7" xfId="12886"/>
    <cellStyle name="常规 3 7 7 2" xfId="12887"/>
    <cellStyle name="常规 3 7 8" xfId="12888"/>
    <cellStyle name="常规 3 7 9" xfId="12889"/>
    <cellStyle name="常规 3 7 9 2" xfId="12890"/>
    <cellStyle name="检查单元格 2 6" xfId="12891"/>
    <cellStyle name="常规 3 8" xfId="12892"/>
    <cellStyle name="常规 3 8 3" xfId="12893"/>
    <cellStyle name="常规 3 8 3 2" xfId="12894"/>
    <cellStyle name="常规 3 8 3 3" xfId="12895"/>
    <cellStyle name="一般 4 3 2" xfId="12896"/>
    <cellStyle name="常规 3 8 4" xfId="12897"/>
    <cellStyle name="常规 3 8 4 3" xfId="12898"/>
    <cellStyle name="一般 4 4 2" xfId="12899"/>
    <cellStyle name="常规 3 8 5" xfId="12900"/>
    <cellStyle name="常规 3 8 5 2" xfId="12901"/>
    <cellStyle name="常规 3 8 5 3" xfId="12902"/>
    <cellStyle name="출력 2 2 2" xfId="12903"/>
    <cellStyle name="常规 3 8 6" xfId="12904"/>
    <cellStyle name="常规 3 8 6 2" xfId="12905"/>
    <cellStyle name="常规 3 8 6 3" xfId="12906"/>
    <cellStyle name="출력 2 3 2" xfId="12907"/>
    <cellStyle name="常规 3 8 7" xfId="12908"/>
    <cellStyle name="常规 3 8 7 2" xfId="12909"/>
    <cellStyle name="常规 3 8 7 3" xfId="12910"/>
    <cellStyle name="출력 2 4 2" xfId="12911"/>
    <cellStyle name="常规 3 8 8" xfId="12912"/>
    <cellStyle name="常规 3 8 8 2" xfId="12913"/>
    <cellStyle name="常规 3 8 8 3" xfId="12914"/>
    <cellStyle name="常规 3 8 9 2" xfId="12915"/>
    <cellStyle name="常规 3 8 9 3" xfId="12916"/>
    <cellStyle name="常规 3 9" xfId="12917"/>
    <cellStyle name="常规 3 9 10" xfId="12918"/>
    <cellStyle name="常规 3 9 11" xfId="12919"/>
    <cellStyle name="常规 3 9 2" xfId="12920"/>
    <cellStyle name="常规 3 9 2 2 2" xfId="12921"/>
    <cellStyle name="常规 3 9 2 2 3" xfId="12922"/>
    <cellStyle name="常规 3 9 2 2 4" xfId="12923"/>
    <cellStyle name="常规 3 9 2 3" xfId="12924"/>
    <cellStyle name="常规 3 9 2 3 2" xfId="12925"/>
    <cellStyle name="常规 3 9 2 4" xfId="12926"/>
    <cellStyle name="常规 3 9 2 4 2" xfId="12927"/>
    <cellStyle name="常规 3 9 2 5" xfId="12928"/>
    <cellStyle name="常规 3 9 3" xfId="12929"/>
    <cellStyle name="常规 3 9 3 2 2" xfId="12930"/>
    <cellStyle name="常规 3 9 3 3" xfId="12931"/>
    <cellStyle name="常规 3 9 3 3 2" xfId="12932"/>
    <cellStyle name="常规 3 9 3 4" xfId="12933"/>
    <cellStyle name="常规 3 9 4" xfId="12934"/>
    <cellStyle name="常规 3 9 5" xfId="12935"/>
    <cellStyle name="常规 3 9 6" xfId="12936"/>
    <cellStyle name="常规 3 9 6 3" xfId="12937"/>
    <cellStyle name="常规 3 9 7" xfId="12938"/>
    <cellStyle name="常规 3 9 7 3" xfId="12939"/>
    <cellStyle name="常规 3 9 8" xfId="12940"/>
    <cellStyle name="常规 3 9 8 2" xfId="12941"/>
    <cellStyle name="常规 3 9 8 3" xfId="12942"/>
    <cellStyle name="常规 3 9 9" xfId="12943"/>
    <cellStyle name="常规 3 9 9 2" xfId="12944"/>
    <cellStyle name="常规 3 9 9 3" xfId="12945"/>
    <cellStyle name="常规 4" xfId="12946"/>
    <cellStyle name="好_StartUp_PA2 1xWH50 無NGB加SKU-20130123 2" xfId="12947"/>
    <cellStyle name="常规 4 10" xfId="12948"/>
    <cellStyle name="常规 4 10 2" xfId="12949"/>
    <cellStyle name="常规 4 11" xfId="12950"/>
    <cellStyle name="一般 8 2" xfId="12951"/>
    <cellStyle name="常规 4 11 2" xfId="12952"/>
    <cellStyle name="一般 8 2 2" xfId="12953"/>
    <cellStyle name="常规 4 11 3" xfId="12954"/>
    <cellStyle name="一般 8 2 3" xfId="12955"/>
    <cellStyle name="常规 4 12" xfId="12956"/>
    <cellStyle name="一般 8 3" xfId="12957"/>
    <cellStyle name="常规 4 14" xfId="12958"/>
    <cellStyle name="一般 8 5" xfId="12959"/>
    <cellStyle name="常规 4 15" xfId="12960"/>
    <cellStyle name="一般 8 6" xfId="12961"/>
    <cellStyle name="常规 4 2 2 2" xfId="12962"/>
    <cellStyle name="常规 6 4" xfId="12963"/>
    <cellStyle name="常规 4 2 2 2 2" xfId="12964"/>
    <cellStyle name="常规 6 4 2" xfId="12965"/>
    <cellStyle name="常规 4 2 2 2 2 2" xfId="12966"/>
    <cellStyle name="常规 6 4 2 2" xfId="12967"/>
    <cellStyle name="常规 7 18 11" xfId="12968"/>
    <cellStyle name="常规 4 2 2 2 3" xfId="12969"/>
    <cellStyle name="常规 6 4 3" xfId="12970"/>
    <cellStyle name="常规 4 2 2 3" xfId="12971"/>
    <cellStyle name="常规 6 5" xfId="12972"/>
    <cellStyle name="常规 7 11 2" xfId="12973"/>
    <cellStyle name="常规 4 3" xfId="12974"/>
    <cellStyle name="常规 4 3 2" xfId="12975"/>
    <cellStyle name="好_StartUp_JSH-20130416_B50306CVI 3" xfId="12976"/>
    <cellStyle name="常规 4 4" xfId="12977"/>
    <cellStyle name="常规 4 4 2" xfId="12978"/>
    <cellStyle name="常规 4 5" xfId="12979"/>
    <cellStyle name="常规 4 5 2" xfId="12980"/>
    <cellStyle name="常规 4 6" xfId="12981"/>
    <cellStyle name="常规 4 6 2" xfId="12982"/>
    <cellStyle name="常规 4 7" xfId="12983"/>
    <cellStyle name="常规 4 7 3" xfId="12984"/>
    <cellStyle name="常规 4 8" xfId="12985"/>
    <cellStyle name="常规 4 8 2" xfId="12986"/>
    <cellStyle name="常规 4 8 3" xfId="12987"/>
    <cellStyle name="常规 4 8 5" xfId="12988"/>
    <cellStyle name="常规 4 9" xfId="12989"/>
    <cellStyle name="常规 4 9 2" xfId="12990"/>
    <cellStyle name="常规 4 9 3" xfId="12991"/>
    <cellStyle name="常规 42" xfId="12992"/>
    <cellStyle name="常规 49" xfId="12993"/>
    <cellStyle name="常规 49 2" xfId="12994"/>
    <cellStyle name="常规 6 3 3 3" xfId="12995"/>
    <cellStyle name="常规 5" xfId="12996"/>
    <cellStyle name="好_StartUp_PA2 1xWH50 無NGB加SKU-20130123 3" xfId="12997"/>
    <cellStyle name="常规 5 10 4" xfId="12998"/>
    <cellStyle name="제목 3 2 4" xfId="12999"/>
    <cellStyle name="常规 5 10 5" xfId="13000"/>
    <cellStyle name="제목 3 2 5" xfId="13001"/>
    <cellStyle name="常规 5 10 6" xfId="13002"/>
    <cellStyle name="제목 3 2 6" xfId="13003"/>
    <cellStyle name="常规 5 10 7" xfId="13004"/>
    <cellStyle name="常规 5 10 8" xfId="13005"/>
    <cellStyle name="常规 5 10 9" xfId="13006"/>
    <cellStyle name="常规 7 12 3 2" xfId="13007"/>
    <cellStyle name="常规 7 6 2" xfId="13008"/>
    <cellStyle name="常规 5 11" xfId="13009"/>
    <cellStyle name="제목 3 3" xfId="13010"/>
    <cellStyle name="常规 5 11 10" xfId="13011"/>
    <cellStyle name="常规 7 6 8 3" xfId="13012"/>
    <cellStyle name="常规 5 11 11" xfId="13013"/>
    <cellStyle name="常规 5 11 2" xfId="13014"/>
    <cellStyle name="제목 3 3 2" xfId="13015"/>
    <cellStyle name="常规 5 11 3" xfId="13016"/>
    <cellStyle name="제목 3 3 3" xfId="13017"/>
    <cellStyle name="常规 5 11 3 2" xfId="13018"/>
    <cellStyle name="常规 5 11 4" xfId="13019"/>
    <cellStyle name="常规 5 11 8" xfId="13020"/>
    <cellStyle name="常规 5 11 8 2" xfId="13021"/>
    <cellStyle name="常规 5 11 9" xfId="13022"/>
    <cellStyle name="常规 7 12 4 2" xfId="13023"/>
    <cellStyle name="常规 7 7 2" xfId="13024"/>
    <cellStyle name="常规 5 11 9 2" xfId="13025"/>
    <cellStyle name="常规 7 7 2 2" xfId="13026"/>
    <cellStyle name="常规 5 12" xfId="13027"/>
    <cellStyle name="제목 3 4" xfId="13028"/>
    <cellStyle name="常规 5 12 10" xfId="13029"/>
    <cellStyle name="常规 5 12 11" xfId="13030"/>
    <cellStyle name="常规 5 12 2" xfId="13031"/>
    <cellStyle name="제목 3 4 2" xfId="13032"/>
    <cellStyle name="常规 5 12 2 2 2" xfId="13033"/>
    <cellStyle name="好_StartUp_JSH-20130416_B50306CVI" xfId="13034"/>
    <cellStyle name="常规 5 12 2 2 3" xfId="13035"/>
    <cellStyle name="常规 5 12 3" xfId="13036"/>
    <cellStyle name="제목 3 4 3" xfId="13037"/>
    <cellStyle name="常规 5 12 4" xfId="13038"/>
    <cellStyle name="常规 5 12 4 2" xfId="13039"/>
    <cellStyle name="常规 5 12 5 2" xfId="13040"/>
    <cellStyle name="常规 5 12 6 2" xfId="13041"/>
    <cellStyle name="常规 5 12 7 2" xfId="13042"/>
    <cellStyle name="常规 5 12 8" xfId="13043"/>
    <cellStyle name="常规 5 12 8 2" xfId="13044"/>
    <cellStyle name="常规 5 12 9" xfId="13045"/>
    <cellStyle name="常规 7 12 5 2" xfId="13046"/>
    <cellStyle name="常规 7 8 2" xfId="13047"/>
    <cellStyle name="常规 5 12 9 2" xfId="13048"/>
    <cellStyle name="常规 7 8 2 2" xfId="13049"/>
    <cellStyle name="常规 5 13" xfId="13050"/>
    <cellStyle name="제목 3 5" xfId="13051"/>
    <cellStyle name="常规 5 13 10" xfId="13052"/>
    <cellStyle name="常规 5 13 11" xfId="13053"/>
    <cellStyle name="常规 5 13 3" xfId="13054"/>
    <cellStyle name="제목 3 5 3" xfId="13055"/>
    <cellStyle name="常规 5 13 3 2" xfId="13056"/>
    <cellStyle name="常规 5 13 4" xfId="13057"/>
    <cellStyle name="常规 5 13 5 2" xfId="13058"/>
    <cellStyle name="常规 5 13 6 2" xfId="13059"/>
    <cellStyle name="常规 5 13 7" xfId="13060"/>
    <cellStyle name="常规 5 13 7 2" xfId="13061"/>
    <cellStyle name="常规 5 13 8 2" xfId="13062"/>
    <cellStyle name="常规 5 13 9 2" xfId="13063"/>
    <cellStyle name="常规 7 9 2 2" xfId="13064"/>
    <cellStyle name="常规 5 14" xfId="13065"/>
    <cellStyle name="제목 3 6" xfId="13066"/>
    <cellStyle name="常规 5 14 2" xfId="13067"/>
    <cellStyle name="常规 5 14 3" xfId="13068"/>
    <cellStyle name="常规 5 14 3 2" xfId="13069"/>
    <cellStyle name="常规 5 14 4" xfId="13070"/>
    <cellStyle name="常规 5 14 4 2" xfId="13071"/>
    <cellStyle name="常规 5 14 7" xfId="13072"/>
    <cellStyle name="常规 5 14 7 2" xfId="13073"/>
    <cellStyle name="常规 5 14 8" xfId="13074"/>
    <cellStyle name="常规 5 14 9 2" xfId="13075"/>
    <cellStyle name="常规 5 15" xfId="13076"/>
    <cellStyle name="常规 5 20" xfId="13077"/>
    <cellStyle name="着色 1 2 2" xfId="13078"/>
    <cellStyle name="제목 3 7" xfId="13079"/>
    <cellStyle name="常规 5 15 2" xfId="13080"/>
    <cellStyle name="常规 5 20 2" xfId="13081"/>
    <cellStyle name="常规 5 15 2 2" xfId="13082"/>
    <cellStyle name="常规 5 15 3" xfId="13083"/>
    <cellStyle name="常规 5 20 3" xfId="13084"/>
    <cellStyle name="常规 5 15 4" xfId="13085"/>
    <cellStyle name="常规 5 16 3" xfId="13086"/>
    <cellStyle name="常规 5 21 3" xfId="13087"/>
    <cellStyle name="常规 5 17 2" xfId="13088"/>
    <cellStyle name="常规 5 22 2" xfId="13089"/>
    <cellStyle name="常规 5 17 3" xfId="13090"/>
    <cellStyle name="常规 5 22 3" xfId="13091"/>
    <cellStyle name="常规 5 18" xfId="13092"/>
    <cellStyle name="常规 5 23" xfId="13093"/>
    <cellStyle name="常规 5 18 3" xfId="13094"/>
    <cellStyle name="常规 5 23 3" xfId="13095"/>
    <cellStyle name="常规 5 19" xfId="13096"/>
    <cellStyle name="常规 5 24" xfId="13097"/>
    <cellStyle name="常规 5 19 2" xfId="13098"/>
    <cellStyle name="常规 5 24 2" xfId="13099"/>
    <cellStyle name="常规 5 2 10" xfId="13100"/>
    <cellStyle name="常规 5 2 10 3" xfId="13101"/>
    <cellStyle name="常规 5 2 11" xfId="13102"/>
    <cellStyle name="常规 5 2 11 2" xfId="13103"/>
    <cellStyle name="常规 5 2 13" xfId="13104"/>
    <cellStyle name="常规 5 2 14" xfId="13105"/>
    <cellStyle name="常规 5 2 14 2" xfId="13106"/>
    <cellStyle name="쿯뱐 [0]_PLDT" xfId="13107"/>
    <cellStyle name="常规 5 2 15" xfId="13108"/>
    <cellStyle name="常规 5 2 15 2" xfId="13109"/>
    <cellStyle name="常规 5 2 15 3" xfId="13110"/>
    <cellStyle name="常规 5 2 16" xfId="13111"/>
    <cellStyle name="常规 5 2 17" xfId="13112"/>
    <cellStyle name="常规 5 2 2 10" xfId="13113"/>
    <cellStyle name="常规 5 2 2 10 2" xfId="13114"/>
    <cellStyle name="常规 5 2 2 10 3" xfId="13115"/>
    <cellStyle name="常规 5 2 2 11" xfId="13116"/>
    <cellStyle name="常规 5 2 2 14" xfId="13117"/>
    <cellStyle name="常规 5 2 2 2" xfId="13118"/>
    <cellStyle name="常规 5 2 2 2 3" xfId="13119"/>
    <cellStyle name="常规 5 2 2 3" xfId="13120"/>
    <cellStyle name="常规 5 2 2 3 3" xfId="13121"/>
    <cellStyle name="常规 5 2 2 4" xfId="13122"/>
    <cellStyle name="常规 5 2 2 4 3" xfId="13123"/>
    <cellStyle name="常规 5 2 2 5" xfId="13124"/>
    <cellStyle name="常规 5 2 2 6 2" xfId="13125"/>
    <cellStyle name="常规 5 2 2 6 3" xfId="13126"/>
    <cellStyle name="常规 5 2 2 7 2" xfId="13127"/>
    <cellStyle name="常规 7 3 2 11" xfId="13128"/>
    <cellStyle name="常规 5 2 2 7 3" xfId="13129"/>
    <cellStyle name="常规 5 2 2 8 2" xfId="13130"/>
    <cellStyle name="常规 5 2 2 8 3" xfId="13131"/>
    <cellStyle name="常规 5 2 3 2" xfId="13132"/>
    <cellStyle name="常规 5 2 3 2 2" xfId="13133"/>
    <cellStyle name="常规 5 2 3 2 3" xfId="13134"/>
    <cellStyle name="常规 5 2 3 3" xfId="13135"/>
    <cellStyle name="常规 5 2 3 4" xfId="13136"/>
    <cellStyle name="常规 5 2 4" xfId="13137"/>
    <cellStyle name="常规 5 2 4 2" xfId="13138"/>
    <cellStyle name="제목 4 2 2 4" xfId="13139"/>
    <cellStyle name="常规 5 2 4 3" xfId="13140"/>
    <cellStyle name="제목 4 2 2 5" xfId="13141"/>
    <cellStyle name="常规 5 2 5" xfId="13142"/>
    <cellStyle name="常规 5 2 5 2" xfId="13143"/>
    <cellStyle name="常规 5 2 6" xfId="13144"/>
    <cellStyle name="常规 5 2 6 2" xfId="13145"/>
    <cellStyle name="常规 5 2 6 3" xfId="13146"/>
    <cellStyle name="常规 5 2 7" xfId="13147"/>
    <cellStyle name="常规 5 2 7 3" xfId="13148"/>
    <cellStyle name="常规 5 2 8" xfId="13149"/>
    <cellStyle name="常规 5 2 8 2" xfId="13150"/>
    <cellStyle name="常规 5 2 8 3" xfId="13151"/>
    <cellStyle name="常规 5 2 9" xfId="13152"/>
    <cellStyle name="常规 5 2 9 2" xfId="13153"/>
    <cellStyle name="常规 5 25" xfId="13154"/>
    <cellStyle name="常规 5 30" xfId="13155"/>
    <cellStyle name="常规 5 25 2" xfId="13156"/>
    <cellStyle name="常规 5 30 2" xfId="13157"/>
    <cellStyle name="常规 5 25 3" xfId="13158"/>
    <cellStyle name="常规 5 30 3" xfId="13159"/>
    <cellStyle name="常规 5 26" xfId="13160"/>
    <cellStyle name="常规 5 31" xfId="13161"/>
    <cellStyle name="常规 5 26 2" xfId="13162"/>
    <cellStyle name="常规 5 31 2" xfId="13163"/>
    <cellStyle name="常规 5 26 3" xfId="13164"/>
    <cellStyle name="常规 5 31 3" xfId="13165"/>
    <cellStyle name="常规 5 27" xfId="13166"/>
    <cellStyle name="常规 5 32" xfId="13167"/>
    <cellStyle name="常规 5 27 3" xfId="13168"/>
    <cellStyle name="常规 5 29 3" xfId="13169"/>
    <cellStyle name="常规 5 3" xfId="13170"/>
    <cellStyle name="常规 5 3 10" xfId="13171"/>
    <cellStyle name="常规 7 3 3" xfId="13172"/>
    <cellStyle name="常规 5 3 11" xfId="13173"/>
    <cellStyle name="常规 7 3 4" xfId="13174"/>
    <cellStyle name="常规 5 3 2" xfId="13175"/>
    <cellStyle name="常规 5 3 2 2" xfId="13176"/>
    <cellStyle name="常规 6 13 11" xfId="13177"/>
    <cellStyle name="常规 5 3 2 2 2" xfId="13178"/>
    <cellStyle name="常规 5 3 2 3" xfId="13179"/>
    <cellStyle name="常规 5 3 3 2" xfId="13180"/>
    <cellStyle name="常规 5 3 4 3" xfId="13181"/>
    <cellStyle name="常规 5 3 5" xfId="13182"/>
    <cellStyle name="常规 5 3 5 2" xfId="13183"/>
    <cellStyle name="常规 5 3 5 3" xfId="13184"/>
    <cellStyle name="常规 5 3 6" xfId="13185"/>
    <cellStyle name="見出し 2 2 2" xfId="13186"/>
    <cellStyle name="常规 5 3 6 2" xfId="13187"/>
    <cellStyle name="常规 5 3 7" xfId="13188"/>
    <cellStyle name="見出し 2 2 3" xfId="13189"/>
    <cellStyle name="常规 5 3 7 2" xfId="13190"/>
    <cellStyle name="常规 6 14 11" xfId="13191"/>
    <cellStyle name="常规 5 3 7 3" xfId="13192"/>
    <cellStyle name="常规 5 3 8" xfId="13193"/>
    <cellStyle name="常规 5 3 8 2" xfId="13194"/>
    <cellStyle name="常规 5 3 8 3" xfId="13195"/>
    <cellStyle name="常规 5 3 9" xfId="13196"/>
    <cellStyle name="常规 5 3 9 2" xfId="13197"/>
    <cellStyle name="常规 5 3 9 3" xfId="13198"/>
    <cellStyle name="常规 5 4" xfId="13199"/>
    <cellStyle name="常规 5 4 11" xfId="13200"/>
    <cellStyle name="常规 7 8 4" xfId="13201"/>
    <cellStyle name="常规 5 4 2" xfId="13202"/>
    <cellStyle name="常规 5 4 2 2" xfId="13203"/>
    <cellStyle name="常规 6 18 11" xfId="13204"/>
    <cellStyle name="常规 5 4 2 3" xfId="13205"/>
    <cellStyle name="常规 5 4 3" xfId="13206"/>
    <cellStyle name="常规 5 4 3 2" xfId="13207"/>
    <cellStyle name="常规 5 4 3 3" xfId="13208"/>
    <cellStyle name="常规 5 4 4" xfId="13209"/>
    <cellStyle name="常规 5 4 5" xfId="13210"/>
    <cellStyle name="常规 5 4 5 2" xfId="13211"/>
    <cellStyle name="常规 5 4 5 3" xfId="13212"/>
    <cellStyle name="常规 5 4 6" xfId="13213"/>
    <cellStyle name="見出し 2 3 2" xfId="13214"/>
    <cellStyle name="常规 5 4 6 2" xfId="13215"/>
    <cellStyle name="常规 5 4 6 3" xfId="13216"/>
    <cellStyle name="常规 5 4 7" xfId="13217"/>
    <cellStyle name="見出し 2 3 3" xfId="13218"/>
    <cellStyle name="常规 5 4 7 3" xfId="13219"/>
    <cellStyle name="常规 5 4 8" xfId="13220"/>
    <cellStyle name="常规 5 4 8 2" xfId="13221"/>
    <cellStyle name="常规 5 4 8 3" xfId="13222"/>
    <cellStyle name="常规 5 4 9" xfId="13223"/>
    <cellStyle name="常规 5 4 9 2" xfId="13224"/>
    <cellStyle name="常规 5 5 10" xfId="13225"/>
    <cellStyle name="常规 5 5 11" xfId="13226"/>
    <cellStyle name="常规 5 5 2 2" xfId="13227"/>
    <cellStyle name="常规 7 10 2 2 2" xfId="13228"/>
    <cellStyle name="常规 5 5 4" xfId="13229"/>
    <cellStyle name="常规 7 10 2 4" xfId="13230"/>
    <cellStyle name="常规 5 5 4 2" xfId="13231"/>
    <cellStyle name="常规 5 5 4 3" xfId="13232"/>
    <cellStyle name="常规 5 5 5 3" xfId="13233"/>
    <cellStyle name="常规 5 5 6 2" xfId="13234"/>
    <cellStyle name="悪い" xfId="13235"/>
    <cellStyle name="常规 5 5 6 3" xfId="13236"/>
    <cellStyle name="常规 5 5 7 2" xfId="13237"/>
    <cellStyle name="常规 5 5 7 3" xfId="13238"/>
    <cellStyle name="常规 5 5 8 2" xfId="13239"/>
    <cellStyle name="常规 5 5 8 3" xfId="13240"/>
    <cellStyle name="常规 5 5 9" xfId="13241"/>
    <cellStyle name="常规 5 5 9 2" xfId="13242"/>
    <cellStyle name="常规 5 5 9 3" xfId="13243"/>
    <cellStyle name="常规 5 6 10" xfId="13244"/>
    <cellStyle name="常规 5 6 11" xfId="13245"/>
    <cellStyle name="常规 5 6 2 2" xfId="13246"/>
    <cellStyle name="常规 5 6 2 3" xfId="13247"/>
    <cellStyle name="常规 5 6 3 2" xfId="13248"/>
    <cellStyle name="常规 5 6 4 2" xfId="13249"/>
    <cellStyle name="常规 5 6 6 2" xfId="13250"/>
    <cellStyle name="常规 5 6 7 2" xfId="13251"/>
    <cellStyle name="输出 2 5" xfId="13252"/>
    <cellStyle name="常规 5 6 7 3" xfId="13253"/>
    <cellStyle name="输出 2 6" xfId="13254"/>
    <cellStyle name="常规 5 6 8" xfId="13255"/>
    <cellStyle name="常规 5 6 8 2" xfId="13256"/>
    <cellStyle name="常规 5 6 9" xfId="13257"/>
    <cellStyle name="输入左对齐的标签" xfId="13258"/>
    <cellStyle name="常规 5 6 9 2" xfId="13259"/>
    <cellStyle name="常规 5 6 9 3" xfId="13260"/>
    <cellStyle name="常规 5 7 10" xfId="13261"/>
    <cellStyle name="常规 5 7 11" xfId="13262"/>
    <cellStyle name="常规 5 7 2 2" xfId="13263"/>
    <cellStyle name="常规 5 7 2 2 2" xfId="13264"/>
    <cellStyle name="常规 5 7 2 3" xfId="13265"/>
    <cellStyle name="常规 5 7 3 2" xfId="13266"/>
    <cellStyle name="常规 5 7 4" xfId="13267"/>
    <cellStyle name="常规 5 7 4 2" xfId="13268"/>
    <cellStyle name="常规 5 7 4 3" xfId="13269"/>
    <cellStyle name="常规 5 7 5 2" xfId="13270"/>
    <cellStyle name="常规 5 7 6 2" xfId="13271"/>
    <cellStyle name="常规 5 7 6 3" xfId="13272"/>
    <cellStyle name="常规 5 7 7 2" xfId="13273"/>
    <cellStyle name="常规 5 7 7 3" xfId="13274"/>
    <cellStyle name="常规 5 8 10" xfId="13275"/>
    <cellStyle name="常规 8 3 3" xfId="13276"/>
    <cellStyle name="제목 3 2 2 3 3" xfId="13277"/>
    <cellStyle name="常规 5 8 11" xfId="13278"/>
    <cellStyle name="常规 7 19 2 2 2" xfId="13279"/>
    <cellStyle name="常规 8 3 4" xfId="13280"/>
    <cellStyle name="常规 5 8 2 2" xfId="13281"/>
    <cellStyle name="常规 5 8 2 3" xfId="13282"/>
    <cellStyle name="常规 5 8 3 2" xfId="13283"/>
    <cellStyle name="常规 5 8 3 3" xfId="13284"/>
    <cellStyle name="常规 5 8 4" xfId="13285"/>
    <cellStyle name="常规 5 8 4 2" xfId="13286"/>
    <cellStyle name="常规 5 8 4 3" xfId="13287"/>
    <cellStyle name="常规 5 8 5" xfId="13288"/>
    <cellStyle name="常规 5 8 5 2" xfId="13289"/>
    <cellStyle name="常规 5 9 10" xfId="13290"/>
    <cellStyle name="常规 7 13 5 3" xfId="13291"/>
    <cellStyle name="常规 8 8 3" xfId="13292"/>
    <cellStyle name="常规 5 9 11" xfId="13293"/>
    <cellStyle name="常规 8 8 4" xfId="13294"/>
    <cellStyle name="常规 5 9 2" xfId="13295"/>
    <cellStyle name="常规 7 10 6 2" xfId="13296"/>
    <cellStyle name="常规 5 9 2 2" xfId="13297"/>
    <cellStyle name="常规 5 9 2 3" xfId="13298"/>
    <cellStyle name="常规 5 9 3" xfId="13299"/>
    <cellStyle name="常规 7 10 6 3" xfId="13300"/>
    <cellStyle name="常规 5 9 3 3" xfId="13301"/>
    <cellStyle name="연결된 셀 2 2" xfId="13302"/>
    <cellStyle name="常规 5 9 4" xfId="13303"/>
    <cellStyle name="常规 5 9 4 3" xfId="13304"/>
    <cellStyle name="연결된 셀 3 2" xfId="13305"/>
    <cellStyle name="常规 5 9 5" xfId="13306"/>
    <cellStyle name="常规 5 9 5 2" xfId="13307"/>
    <cellStyle name="常规 5 9 5 3" xfId="13308"/>
    <cellStyle name="연결된 셀 4 2" xfId="13309"/>
    <cellStyle name="常规 5 9 6" xfId="13310"/>
    <cellStyle name="常规 5 9 6 2" xfId="13311"/>
    <cellStyle name="常规 5 9 6 3" xfId="13312"/>
    <cellStyle name="연결된 셀 5 2" xfId="13313"/>
    <cellStyle name="常规 5 9 7" xfId="13314"/>
    <cellStyle name="常规 5 9 7 2" xfId="13315"/>
    <cellStyle name="常规 5 9 7 3" xfId="13316"/>
    <cellStyle name="常规 5 9 8" xfId="13317"/>
    <cellStyle name="常规 5 9 9" xfId="13318"/>
    <cellStyle name="常规 56" xfId="13319"/>
    <cellStyle name="常规 61" xfId="13320"/>
    <cellStyle name="常规 57" xfId="13321"/>
    <cellStyle name="常规 6" xfId="13322"/>
    <cellStyle name="常规 6 10" xfId="13323"/>
    <cellStyle name="제목 8 2" xfId="13324"/>
    <cellStyle name="常规 6 10 2" xfId="13325"/>
    <cellStyle name="常规 6 10 3" xfId="13326"/>
    <cellStyle name="常规 6 10 3 2" xfId="13327"/>
    <cellStyle name="요약 3" xfId="13328"/>
    <cellStyle name="常规 6 10 4 2" xfId="13329"/>
    <cellStyle name="常规 6 10 5 2" xfId="13330"/>
    <cellStyle name="常规 6 10 6" xfId="13331"/>
    <cellStyle name="常规 6 10 6 2" xfId="13332"/>
    <cellStyle name="常规 6 10 7" xfId="13333"/>
    <cellStyle name="常规 6 10 7 2" xfId="13334"/>
    <cellStyle name="常规 6 10 8" xfId="13335"/>
    <cellStyle name="常规 6 10 8 2" xfId="13336"/>
    <cellStyle name="常规 6 10 9" xfId="13337"/>
    <cellStyle name="常规 7 17 3 2" xfId="13338"/>
    <cellStyle name="常规 6 10 9 2" xfId="13339"/>
    <cellStyle name="常规 6 11" xfId="13340"/>
    <cellStyle name="제목 8 3" xfId="13341"/>
    <cellStyle name="常规 6 11 2" xfId="13342"/>
    <cellStyle name="常规 6 11 2 2" xfId="13343"/>
    <cellStyle name="常规 6 11 4" xfId="13344"/>
    <cellStyle name="常规 6 11 2 2 2" xfId="13345"/>
    <cellStyle name="常规 6 11 4 2" xfId="13346"/>
    <cellStyle name="常规 6 13 4" xfId="13347"/>
    <cellStyle name="常规 6 11 2 2 3" xfId="13348"/>
    <cellStyle name="常规 6 11 4 3" xfId="13349"/>
    <cellStyle name="常规 6 13 5" xfId="13350"/>
    <cellStyle name="常规 6 11 3" xfId="13351"/>
    <cellStyle name="常规 6 11 3 2" xfId="13352"/>
    <cellStyle name="常规 6 12 4" xfId="13353"/>
    <cellStyle name="好_Zhiyu_201209 3" xfId="13354"/>
    <cellStyle name="常规 6 11 3 3" xfId="13355"/>
    <cellStyle name="常规 6 12 5" xfId="13356"/>
    <cellStyle name="常规 6 11 5 2" xfId="13357"/>
    <cellStyle name="常规 6 14 4" xfId="13358"/>
    <cellStyle name="常规 6 11 6 2" xfId="13359"/>
    <cellStyle name="常规 6 15 4" xfId="13360"/>
    <cellStyle name="常规 6 11 6 3" xfId="13361"/>
    <cellStyle name="常规 6 15 5" xfId="13362"/>
    <cellStyle name="常规 6 11 7" xfId="13363"/>
    <cellStyle name="常规 6 11 7 3" xfId="13364"/>
    <cellStyle name="常规 6 16 5" xfId="13365"/>
    <cellStyle name="常规 6 11 8" xfId="13366"/>
    <cellStyle name="常规 6 11 8 3" xfId="13367"/>
    <cellStyle name="常规 6 17 5" xfId="13368"/>
    <cellStyle name="常规 6 11 9" xfId="13369"/>
    <cellStyle name="常规 7 17 4 2" xfId="13370"/>
    <cellStyle name="常规 6 11 9 3" xfId="13371"/>
    <cellStyle name="常规 6 18 5" xfId="13372"/>
    <cellStyle name="常规 6 12" xfId="13373"/>
    <cellStyle name="常规 6 12 10" xfId="13374"/>
    <cellStyle name="常规 6 12 11" xfId="13375"/>
    <cellStyle name="常规 6 12 2" xfId="13376"/>
    <cellStyle name="常规 6 12 2 2" xfId="13377"/>
    <cellStyle name="常规 6 12 2 2 3" xfId="13378"/>
    <cellStyle name="常规 6 12 2 3" xfId="13379"/>
    <cellStyle name="常规 6 12 2 4" xfId="13380"/>
    <cellStyle name="常规 6 12 3" xfId="13381"/>
    <cellStyle name="好_Zhiyu_201209 2" xfId="13382"/>
    <cellStyle name="好_投 1 x 50 於華中 &amp; 換入華南艙位_MOL - CHS 3 Service j v study" xfId="13383"/>
    <cellStyle name="常规 6 12 3 2" xfId="13384"/>
    <cellStyle name="好_投 1 x 50 於華中 &amp; 換入華南艙位_MOL - CHS 3 Service j v study 2" xfId="13385"/>
    <cellStyle name="常规 6 12 4 2" xfId="13386"/>
    <cellStyle name="常规 6 12 5 2" xfId="13387"/>
    <cellStyle name="輔色2" xfId="13388"/>
    <cellStyle name="常规 6 12 6" xfId="13389"/>
    <cellStyle name="常规 6 12 6 2" xfId="13390"/>
    <cellStyle name="常规 6 12 6 3" xfId="13391"/>
    <cellStyle name="常规 6 12 7" xfId="13392"/>
    <cellStyle name="常规 6 12 7 2" xfId="13393"/>
    <cellStyle name="常规 6 12 8" xfId="13394"/>
    <cellStyle name="常规 6 12 8 2" xfId="13395"/>
    <cellStyle name="常规 6 12 8 3" xfId="13396"/>
    <cellStyle name="常规 6 12 9" xfId="13397"/>
    <cellStyle name="常规 7 17 5 2" xfId="13398"/>
    <cellStyle name="常规 6 12 9 2" xfId="13399"/>
    <cellStyle name="常规 6 12 9 3" xfId="13400"/>
    <cellStyle name="常规 6 13" xfId="13401"/>
    <cellStyle name="常规 6 13 10" xfId="13402"/>
    <cellStyle name="常规 6 13 2 2 2" xfId="13403"/>
    <cellStyle name="常规 6 13 2 2 3" xfId="13404"/>
    <cellStyle name="常规 6 13 2 4" xfId="13405"/>
    <cellStyle name="常规 6 13 3" xfId="13406"/>
    <cellStyle name="常规 6 13 3 2" xfId="13407"/>
    <cellStyle name="常规 6 13 6" xfId="13408"/>
    <cellStyle name="常规 6 13 6 2" xfId="13409"/>
    <cellStyle name="常规 6 13 6 3" xfId="13410"/>
    <cellStyle name="常规 6 13 7" xfId="13411"/>
    <cellStyle name="常规 6 13 7 2" xfId="13412"/>
    <cellStyle name="常规 6 13 7 3" xfId="13413"/>
    <cellStyle name="常规 6 13 9 2" xfId="13414"/>
    <cellStyle name="常规 6 13 9 3" xfId="13415"/>
    <cellStyle name="常规 6 14 2" xfId="13416"/>
    <cellStyle name="常规 6 14 2 2 2" xfId="13417"/>
    <cellStyle name="常规 6 14 2 2 3" xfId="13418"/>
    <cellStyle name="常规 6 14 2 3" xfId="13419"/>
    <cellStyle name="常规 6 14 3" xfId="13420"/>
    <cellStyle name="常规 6 14 6 2" xfId="13421"/>
    <cellStyle name="常规 6 27" xfId="13422"/>
    <cellStyle name="常规 6 32" xfId="13423"/>
    <cellStyle name="千位分隔[0] 2 3" xfId="13424"/>
    <cellStyle name="常规 6 14 6 3" xfId="13425"/>
    <cellStyle name="常规 6 28" xfId="13426"/>
    <cellStyle name="常规 6 33" xfId="13427"/>
    <cellStyle name="千位分隔[0] 2 4" xfId="13428"/>
    <cellStyle name="常规 6 14 7" xfId="13429"/>
    <cellStyle name="常规 6 14 7 2" xfId="13430"/>
    <cellStyle name="常规 6 14 7 3" xfId="13431"/>
    <cellStyle name="常规 6 14 8" xfId="13432"/>
    <cellStyle name="常规 6 14 8 2" xfId="13433"/>
    <cellStyle name="常规 6 14 8 3" xfId="13434"/>
    <cellStyle name="常规 6 14 9" xfId="13435"/>
    <cellStyle name="常规 7 17 7 2" xfId="13436"/>
    <cellStyle name="常规 6 14 9 2" xfId="13437"/>
    <cellStyle name="常规 6 14 9 3" xfId="13438"/>
    <cellStyle name="常规 6 15 2" xfId="13439"/>
    <cellStyle name="常规 6 20 2" xfId="13440"/>
    <cellStyle name="常规 6 15 2 2" xfId="13441"/>
    <cellStyle name="常规 6 15 2 2 2" xfId="13442"/>
    <cellStyle name="常规 6 15 2 2 3" xfId="13443"/>
    <cellStyle name="常规 6 15 2 3" xfId="13444"/>
    <cellStyle name="常规 6 15 3" xfId="13445"/>
    <cellStyle name="常规 6 20 3" xfId="13446"/>
    <cellStyle name="常规 6 15 3 2" xfId="13447"/>
    <cellStyle name="常规 6 15 3 3" xfId="13448"/>
    <cellStyle name="常规 6 15 4 3" xfId="13449"/>
    <cellStyle name="常规 6 15 6 2" xfId="13450"/>
    <cellStyle name="常规 6 15 6 3" xfId="13451"/>
    <cellStyle name="常规 6 15 7 2" xfId="13452"/>
    <cellStyle name="常规 6 15 7 3" xfId="13453"/>
    <cellStyle name="常规 6 15 8" xfId="13454"/>
    <cellStyle name="常规 6 15 8 2" xfId="13455"/>
    <cellStyle name="常规 6 15 8 3" xfId="13456"/>
    <cellStyle name="常规 6 15 9" xfId="13457"/>
    <cellStyle name="常规 7 17 8 2" xfId="13458"/>
    <cellStyle name="常规 6 15 9 2" xfId="13459"/>
    <cellStyle name="常规 6 16" xfId="13460"/>
    <cellStyle name="常规 6 21" xfId="13461"/>
    <cellStyle name="常规 6 16 2" xfId="13462"/>
    <cellStyle name="常规 6 21 2" xfId="13463"/>
    <cellStyle name="常规 6 16 2 2" xfId="13464"/>
    <cellStyle name="常规 6 7" xfId="13465"/>
    <cellStyle name="常规 7 11 4" xfId="13466"/>
    <cellStyle name="常规 6 16 2 2 2" xfId="13467"/>
    <cellStyle name="常规 6 7 2" xfId="13468"/>
    <cellStyle name="常规 7 11 4 2" xfId="13469"/>
    <cellStyle name="常规 6 16 2 2 3" xfId="13470"/>
    <cellStyle name="常规 6 7 3" xfId="13471"/>
    <cellStyle name="常规 7 11 4 3" xfId="13472"/>
    <cellStyle name="常规 6 16 3 2" xfId="13473"/>
    <cellStyle name="常规 7 12 4" xfId="13474"/>
    <cellStyle name="常规 7 7" xfId="13475"/>
    <cellStyle name="常规 6 16 3 3" xfId="13476"/>
    <cellStyle name="常规 7 12 5" xfId="13477"/>
    <cellStyle name="常规 7 8" xfId="13478"/>
    <cellStyle name="常规 6 16 4 3" xfId="13479"/>
    <cellStyle name="常规 7 13 5" xfId="13480"/>
    <cellStyle name="常规 8 8" xfId="13481"/>
    <cellStyle name="常规 6 16 5 2" xfId="13482"/>
    <cellStyle name="常规 7 14 4" xfId="13483"/>
    <cellStyle name="常规 9 7" xfId="13484"/>
    <cellStyle name="좋음 2 2 5" xfId="13485"/>
    <cellStyle name="常规 6 16 5 3" xfId="13486"/>
    <cellStyle name="常规 7 14 5" xfId="13487"/>
    <cellStyle name="常规 9 8" xfId="13488"/>
    <cellStyle name="常规 6 16 9" xfId="13489"/>
    <cellStyle name="常规 7 17 9 2" xfId="13490"/>
    <cellStyle name="常规 6 16 9 3" xfId="13491"/>
    <cellStyle name="常规 7 18 5" xfId="13492"/>
    <cellStyle name="常规 6 17" xfId="13493"/>
    <cellStyle name="常规 6 22" xfId="13494"/>
    <cellStyle name="常规 6 17 10" xfId="13495"/>
    <cellStyle name="样式 1 8" xfId="13496"/>
    <cellStyle name="常规 6 17 2" xfId="13497"/>
    <cellStyle name="常规 6 22 2" xfId="13498"/>
    <cellStyle name="常规 6 17 2 2" xfId="13499"/>
    <cellStyle name="常规 6 17 3 2" xfId="13500"/>
    <cellStyle name="常规 6 17 3 3" xfId="13501"/>
    <cellStyle name="常规 6 17 4 2" xfId="13502"/>
    <cellStyle name="常规 6 17 4 3" xfId="13503"/>
    <cellStyle name="常规 6 17 5 2" xfId="13504"/>
    <cellStyle name="常规 6 17 5 3" xfId="13505"/>
    <cellStyle name="常规 6 17 7" xfId="13506"/>
    <cellStyle name="常规 6 17 8" xfId="13507"/>
    <cellStyle name="常规 6 17 8 3" xfId="13508"/>
    <cellStyle name="常规 6 17 9" xfId="13509"/>
    <cellStyle name="常规 6 17 9 3" xfId="13510"/>
    <cellStyle name="常规 6 18 10" xfId="13511"/>
    <cellStyle name="常规 6 18 2" xfId="13512"/>
    <cellStyle name="常规 6 23 2" xfId="13513"/>
    <cellStyle name="常规 6 18 2 2" xfId="13514"/>
    <cellStyle name="常规 6 18 2 3" xfId="13515"/>
    <cellStyle name="常规 6 18 3" xfId="13516"/>
    <cellStyle name="常规 6 23 3" xfId="13517"/>
    <cellStyle name="常规 6 18 3 2" xfId="13518"/>
    <cellStyle name="常规 6 18 3 3" xfId="13519"/>
    <cellStyle name="常规 6 18 5 3" xfId="13520"/>
    <cellStyle name="常规 6 18 7" xfId="13521"/>
    <cellStyle name="常规 6 18 8 3" xfId="13522"/>
    <cellStyle name="常规 6 18 9 3" xfId="13523"/>
    <cellStyle name="常规 6 19 2" xfId="13524"/>
    <cellStyle name="常规 6 24 2" xfId="13525"/>
    <cellStyle name="常规 6 19 2 2" xfId="13526"/>
    <cellStyle name="常规 6 19 2 2 2" xfId="13527"/>
    <cellStyle name="常规 6 19 2 2 3" xfId="13528"/>
    <cellStyle name="常规 6 19 2 3" xfId="13529"/>
    <cellStyle name="常规 6 19 2 4" xfId="13530"/>
    <cellStyle name="常规 6 19 3" xfId="13531"/>
    <cellStyle name="常规 6 24 3" xfId="13532"/>
    <cellStyle name="常规 6 19 3 2" xfId="13533"/>
    <cellStyle name="常规 6 19 3 3" xfId="13534"/>
    <cellStyle name="常规 6 19 4" xfId="13535"/>
    <cellStyle name="常规 6 19 7 3" xfId="13536"/>
    <cellStyle name="常规 6 19 8 2" xfId="13537"/>
    <cellStyle name="常规 6 19 8 3" xfId="13538"/>
    <cellStyle name="常规 6 19 9 2" xfId="13539"/>
    <cellStyle name="常规 6 2 11" xfId="13540"/>
    <cellStyle name="一般 19" xfId="13541"/>
    <cellStyle name="常规 6 2 2" xfId="13542"/>
    <cellStyle name="常规 6 2 3" xfId="13543"/>
    <cellStyle name="常规 6 2 4" xfId="13544"/>
    <cellStyle name="常规 6 2 4 2" xfId="13545"/>
    <cellStyle name="常规 6 2 5" xfId="13546"/>
    <cellStyle name="常规 6 2 5 2" xfId="13547"/>
    <cellStyle name="常规 6 2 6" xfId="13548"/>
    <cellStyle name="常规 6 2 7" xfId="13549"/>
    <cellStyle name="常规 6 2 7 2" xfId="13550"/>
    <cellStyle name="연결된 셀 2 2 2 3" xfId="13551"/>
    <cellStyle name="常规 6 2 8" xfId="13552"/>
    <cellStyle name="常规 6 2 8 2" xfId="13553"/>
    <cellStyle name="연결된 셀 2 2 3 3" xfId="13554"/>
    <cellStyle name="常规 6 2 9" xfId="13555"/>
    <cellStyle name="常规 6 25 2" xfId="13556"/>
    <cellStyle name="常规 6 30 2" xfId="13557"/>
    <cellStyle name="合計 3" xfId="13558"/>
    <cellStyle name="常规 6 25 3" xfId="13559"/>
    <cellStyle name="常规 6 30 3" xfId="13560"/>
    <cellStyle name="合計 4" xfId="13561"/>
    <cellStyle name="常规 6 26" xfId="13562"/>
    <cellStyle name="常规 6 31" xfId="13563"/>
    <cellStyle name="千位分隔[0] 2 2" xfId="13564"/>
    <cellStyle name="常规 6 26 2" xfId="13565"/>
    <cellStyle name="常规 6 31 2" xfId="13566"/>
    <cellStyle name="千位分隔[0] 2 2 2" xfId="13567"/>
    <cellStyle name="常规 6 26 3" xfId="13568"/>
    <cellStyle name="常规 6 31 3" xfId="13569"/>
    <cellStyle name="千位分隔[0] 2 2 3" xfId="13570"/>
    <cellStyle name="常规 6 27 2" xfId="13571"/>
    <cellStyle name="常规 6 32 2" xfId="13572"/>
    <cellStyle name="千位分隔[0] 2 3 2" xfId="13573"/>
    <cellStyle name="常规 6 27 3" xfId="13574"/>
    <cellStyle name="常规 6 32 3" xfId="13575"/>
    <cellStyle name="千位分隔[0] 2 3 3" xfId="13576"/>
    <cellStyle name="常规 6 28 2" xfId="13577"/>
    <cellStyle name="常规 6 33 2" xfId="13578"/>
    <cellStyle name="千位分隔[0] 2 4 2" xfId="13579"/>
    <cellStyle name="常规 6 28 3" xfId="13580"/>
    <cellStyle name="常规 6 33 3" xfId="13581"/>
    <cellStyle name="千位分隔[0] 2 4 3" xfId="13582"/>
    <cellStyle name="常规 6 29" xfId="13583"/>
    <cellStyle name="常规 6 34" xfId="13584"/>
    <cellStyle name="千位分隔[0] 2 5" xfId="13585"/>
    <cellStyle name="常规 6 29 3" xfId="13586"/>
    <cellStyle name="千位分隔[0] 2 5 3" xfId="13587"/>
    <cellStyle name="常规 6 3" xfId="13588"/>
    <cellStyle name="常规 6 3 10" xfId="13589"/>
    <cellStyle name="常规 6 3 10 2" xfId="13590"/>
    <cellStyle name="常规 6 3 10 3" xfId="13591"/>
    <cellStyle name="常规 6 3 11" xfId="13592"/>
    <cellStyle name="常规 6 3 12" xfId="13593"/>
    <cellStyle name="常规 6 3 13" xfId="13594"/>
    <cellStyle name="常规 6 3 2" xfId="13595"/>
    <cellStyle name="常规 6 3 2 11" xfId="13596"/>
    <cellStyle name="常规 6 3 2 5 3" xfId="13597"/>
    <cellStyle name="常规 6 3 2 6 3" xfId="13598"/>
    <cellStyle name="常规 6 3 2 7" xfId="13599"/>
    <cellStyle name="常规 9 2 6 7 2" xfId="13600"/>
    <cellStyle name="常规 6 3 2 7 2" xfId="13601"/>
    <cellStyle name="常规 6 3 2 7 3" xfId="13602"/>
    <cellStyle name="常规 6 3 2 8" xfId="13603"/>
    <cellStyle name="常规 9 2 6 7 3" xfId="13604"/>
    <cellStyle name="常规 6 3 2 9" xfId="13605"/>
    <cellStyle name="常规 6 3 2 9 2" xfId="13606"/>
    <cellStyle name="常规 6 3 2 9 3" xfId="13607"/>
    <cellStyle name="常规 6 3 3" xfId="13608"/>
    <cellStyle name="常规 6 3 3 2" xfId="13609"/>
    <cellStyle name="常规 6 3 3 2 2" xfId="13610"/>
    <cellStyle name="常规 6 3 3 2 3" xfId="13611"/>
    <cellStyle name="常规 6 3 3 4" xfId="13612"/>
    <cellStyle name="常规 6 3 4" xfId="13613"/>
    <cellStyle name="常规 6 3 4 2" xfId="13614"/>
    <cellStyle name="常规 6 3 5 2" xfId="13615"/>
    <cellStyle name="常规 6 3 5 3" xfId="13616"/>
    <cellStyle name="常规 6 3 6 2" xfId="13617"/>
    <cellStyle name="常规 6 3 6 3" xfId="13618"/>
    <cellStyle name="常规 6 3 7" xfId="13619"/>
    <cellStyle name="見出し 3 2 3" xfId="13620"/>
    <cellStyle name="常规 6 3 7 2" xfId="13621"/>
    <cellStyle name="常规 7 14 11" xfId="13622"/>
    <cellStyle name="常规 6 3 8" xfId="13623"/>
    <cellStyle name="常规 6 3 8 2" xfId="13624"/>
    <cellStyle name="常规 6 3 9" xfId="13625"/>
    <cellStyle name="常规 6 3 9 2" xfId="13626"/>
    <cellStyle name="常规 6 3 9 3" xfId="13627"/>
    <cellStyle name="常规 6 4 10" xfId="13628"/>
    <cellStyle name="常规 7 17 5 3" xfId="13629"/>
    <cellStyle name="常规 6 4 11" xfId="13630"/>
    <cellStyle name="常规 6 4 12" xfId="13631"/>
    <cellStyle name="常规 6 4 2 3" xfId="13632"/>
    <cellStyle name="常规 6 4 3 2" xfId="13633"/>
    <cellStyle name="常规 6 4 3 3" xfId="13634"/>
    <cellStyle name="常规 6 4 4" xfId="13635"/>
    <cellStyle name="常规 6 4 4 2" xfId="13636"/>
    <cellStyle name="常规 6 4 4 3" xfId="13637"/>
    <cellStyle name="常规 6 4 5" xfId="13638"/>
    <cellStyle name="常规 6 4 5 2" xfId="13639"/>
    <cellStyle name="常规 6 4 5 3" xfId="13640"/>
    <cellStyle name="常规 6 4 6" xfId="13641"/>
    <cellStyle name="見出し 3 3 2" xfId="13642"/>
    <cellStyle name="常规 6 4 6 2" xfId="13643"/>
    <cellStyle name="常规 6 4 7" xfId="13644"/>
    <cellStyle name="見出し 3 3 3" xfId="13645"/>
    <cellStyle name="常规 6 4 7 2" xfId="13646"/>
    <cellStyle name="常规 7 19 11" xfId="13647"/>
    <cellStyle name="常规 6 4 7 3" xfId="13648"/>
    <cellStyle name="常规 6 4 8" xfId="13649"/>
    <cellStyle name="常规 6 4 8 2" xfId="13650"/>
    <cellStyle name="常规 6 4 8 3" xfId="13651"/>
    <cellStyle name="常规 6 4 9" xfId="13652"/>
    <cellStyle name="常规 6 4 9 2" xfId="13653"/>
    <cellStyle name="常规 6 4 9 3" xfId="13654"/>
    <cellStyle name="常规 6 5 11" xfId="13655"/>
    <cellStyle name="常规 6 5 12" xfId="13656"/>
    <cellStyle name="計算方式 5 2" xfId="13657"/>
    <cellStyle name="常规 6 5 2" xfId="13658"/>
    <cellStyle name="常规 7 11 2 2" xfId="13659"/>
    <cellStyle name="常规 6 5 2 2" xfId="13660"/>
    <cellStyle name="常规 7 11 2 2 2" xfId="13661"/>
    <cellStyle name="常规 6 5 2 3" xfId="13662"/>
    <cellStyle name="常规 7 11 2 2 3" xfId="13663"/>
    <cellStyle name="常规 6 5 3" xfId="13664"/>
    <cellStyle name="常规 7 11 2 3" xfId="13665"/>
    <cellStyle name="常规 6 5 3 2" xfId="13666"/>
    <cellStyle name="常规 6 5 3 3" xfId="13667"/>
    <cellStyle name="常规 6 5 4" xfId="13668"/>
    <cellStyle name="常规 7 11 2 4" xfId="13669"/>
    <cellStyle name="常规 6 5 4 2" xfId="13670"/>
    <cellStyle name="常规 6 5 4 3" xfId="13671"/>
    <cellStyle name="常规 6 5 5" xfId="13672"/>
    <cellStyle name="常规 6 5 5 2" xfId="13673"/>
    <cellStyle name="常规 6 5 5 3" xfId="13674"/>
    <cellStyle name="常规 6 5 6" xfId="13675"/>
    <cellStyle name="見出し 3 4 2" xfId="13676"/>
    <cellStyle name="常规 6 5 6 2" xfId="13677"/>
    <cellStyle name="常规 6 5 6 3" xfId="13678"/>
    <cellStyle name="常规 6 5 7 2" xfId="13679"/>
    <cellStyle name="常规 6 5 8" xfId="13680"/>
    <cellStyle name="常规 6 5 9" xfId="13681"/>
    <cellStyle name="常规 6 5 9 2" xfId="13682"/>
    <cellStyle name="常规 6 6" xfId="13683"/>
    <cellStyle name="常规 7 11 3" xfId="13684"/>
    <cellStyle name="常规 6 6 10" xfId="13685"/>
    <cellStyle name="常规 6 6 11" xfId="13686"/>
    <cellStyle name="常规 6 6 12" xfId="13687"/>
    <cellStyle name="常规 6 6 2" xfId="13688"/>
    <cellStyle name="常规 7 11 3 2" xfId="13689"/>
    <cellStyle name="常规 6 6 2 2" xfId="13690"/>
    <cellStyle name="常规 6 6 2 2 2" xfId="13691"/>
    <cellStyle name="常规 6 6 2 2 3" xfId="13692"/>
    <cellStyle name="常规 6 6 2 3" xfId="13693"/>
    <cellStyle name="常规 6 6 2 4" xfId="13694"/>
    <cellStyle name="常规 6 6 3" xfId="13695"/>
    <cellStyle name="常规 7 11 3 3" xfId="13696"/>
    <cellStyle name="常规 6 6 3 2" xfId="13697"/>
    <cellStyle name="常规 6 6 3 3" xfId="13698"/>
    <cellStyle name="常规 6 6 4" xfId="13699"/>
    <cellStyle name="常规 6 6 4 2" xfId="13700"/>
    <cellStyle name="常规 6 6 5" xfId="13701"/>
    <cellStyle name="千位分隔[0] 2 10" xfId="13702"/>
    <cellStyle name="常规 6 6 5 2" xfId="13703"/>
    <cellStyle name="千位分隔[0] 2 10 2" xfId="13704"/>
    <cellStyle name="常规 6 6 5 3" xfId="13705"/>
    <cellStyle name="常规 6 6 6" xfId="13706"/>
    <cellStyle name="千位分隔[0] 2 11" xfId="13707"/>
    <cellStyle name="常规 6 6 6 2" xfId="13708"/>
    <cellStyle name="常规 6 6 6 3" xfId="13709"/>
    <cellStyle name="常规 6 6 7 2" xfId="13710"/>
    <cellStyle name="常规 6 6 7 3" xfId="13711"/>
    <cellStyle name="常规 6 6 8 2" xfId="13712"/>
    <cellStyle name="常规 6 6 8 3" xfId="13713"/>
    <cellStyle name="常规 6 6 9" xfId="13714"/>
    <cellStyle name="常规 6 6 9 2" xfId="13715"/>
    <cellStyle name="常规 6 6 9 3" xfId="13716"/>
    <cellStyle name="常规 6 7 10" xfId="13717"/>
    <cellStyle name="常规 6 7 2 2" xfId="13718"/>
    <cellStyle name="常规 6 7 2 2 2" xfId="13719"/>
    <cellStyle name="常规 6 7 2 2 3" xfId="13720"/>
    <cellStyle name="常规 6 7 2 3" xfId="13721"/>
    <cellStyle name="常规 6 7 2 4" xfId="13722"/>
    <cellStyle name="常规 6 7 3 2" xfId="13723"/>
    <cellStyle name="常规 6 7 3 3" xfId="13724"/>
    <cellStyle name="常规 6 7 4" xfId="13725"/>
    <cellStyle name="常规 6 7 4 2" xfId="13726"/>
    <cellStyle name="常规 6 7 5" xfId="13727"/>
    <cellStyle name="常规 6 7 5 2" xfId="13728"/>
    <cellStyle name="常规 6 7 5 3" xfId="13729"/>
    <cellStyle name="常规 6 7 6" xfId="13730"/>
    <cellStyle name="常规 6 7 6 2" xfId="13731"/>
    <cellStyle name="常规 6 7 6 3" xfId="13732"/>
    <cellStyle name="常规 6 7 7" xfId="13733"/>
    <cellStyle name="常规 6 7 7 2" xfId="13734"/>
    <cellStyle name="常规 6 7 7 3" xfId="13735"/>
    <cellStyle name="常规 6 7 8" xfId="13736"/>
    <cellStyle name="常规 6 7 8 2" xfId="13737"/>
    <cellStyle name="常规 6 7 8 3" xfId="13738"/>
    <cellStyle name="常规 6 7 9" xfId="13739"/>
    <cellStyle name="常规 6 7 9 2" xfId="13740"/>
    <cellStyle name="常规 6 7 9 3" xfId="13741"/>
    <cellStyle name="常规 6 8 10" xfId="13742"/>
    <cellStyle name="常规 6 8 11" xfId="13743"/>
    <cellStyle name="常规 6 8 12" xfId="13744"/>
    <cellStyle name="常规 6 8 2 2" xfId="13745"/>
    <cellStyle name="常规 6 8 2 3" xfId="13746"/>
    <cellStyle name="常规 6 8 4" xfId="13747"/>
    <cellStyle name="常规 6 8 4 2" xfId="13748"/>
    <cellStyle name="常规 6 8 4 3" xfId="13749"/>
    <cellStyle name="常规 6 8 5" xfId="13750"/>
    <cellStyle name="常规 6 8 5 2" xfId="13751"/>
    <cellStyle name="常规 6 8 5 3" xfId="13752"/>
    <cellStyle name="常规 6 8 6" xfId="13753"/>
    <cellStyle name="常规 6 8 6 2" xfId="13754"/>
    <cellStyle name="常规 6 8 6 3" xfId="13755"/>
    <cellStyle name="常规 6 8 7" xfId="13756"/>
    <cellStyle name="常规 6 8 7 2" xfId="13757"/>
    <cellStyle name="常规 6 8 7 3" xfId="13758"/>
    <cellStyle name="常规 6 8 8" xfId="13759"/>
    <cellStyle name="常规 6 8 9" xfId="13760"/>
    <cellStyle name="常规 6 8 9 3" xfId="13761"/>
    <cellStyle name="常规 6 9 10" xfId="13762"/>
    <cellStyle name="常规 7 18 5 3" xfId="13763"/>
    <cellStyle name="나쁨 4" xfId="13764"/>
    <cellStyle name="常规 6 9 11" xfId="13765"/>
    <cellStyle name="나쁨 5" xfId="13766"/>
    <cellStyle name="常规 6 9 2 2" xfId="13767"/>
    <cellStyle name="常规 6 9 2 3" xfId="13768"/>
    <cellStyle name="常规 6 9 3 2" xfId="13769"/>
    <cellStyle name="常规 6 9 3 3" xfId="13770"/>
    <cellStyle name="常规 6 9 4" xfId="13771"/>
    <cellStyle name="常规 6 9 5" xfId="13772"/>
    <cellStyle name="常规 6 9 6" xfId="13773"/>
    <cellStyle name="常规 6 9 6 2" xfId="13774"/>
    <cellStyle name="常规 6 9 6 3" xfId="13775"/>
    <cellStyle name="千位分隔 2 2 2" xfId="13776"/>
    <cellStyle name="常规 6 9 7 2" xfId="13777"/>
    <cellStyle name="常规 6 9 7 3" xfId="13778"/>
    <cellStyle name="常规 6 9 8 3" xfId="13779"/>
    <cellStyle name="常规 6 9 9" xfId="13780"/>
    <cellStyle name="常规 7" xfId="13781"/>
    <cellStyle name="常规 7 10 9 2" xfId="13782"/>
    <cellStyle name="常规 7 11" xfId="13783"/>
    <cellStyle name="常规 7 11 7 2" xfId="13784"/>
    <cellStyle name="常规 7 11 8 2" xfId="13785"/>
    <cellStyle name="常规 7 11 9" xfId="13786"/>
    <cellStyle name="常规 7 12" xfId="13787"/>
    <cellStyle name="常规 7 12 10" xfId="13788"/>
    <cellStyle name="常规 7 35" xfId="13789"/>
    <cellStyle name="常规 7 12 2 2" xfId="13790"/>
    <cellStyle name="常规 7 5 2" xfId="13791"/>
    <cellStyle name="메모 6" xfId="13792"/>
    <cellStyle name="常规 7 12 2 2 2" xfId="13793"/>
    <cellStyle name="常规 7 5 2 2" xfId="13794"/>
    <cellStyle name="常规 7 12 2 3" xfId="13795"/>
    <cellStyle name="常规 7 5 3" xfId="13796"/>
    <cellStyle name="常规 7 12 2 4" xfId="13797"/>
    <cellStyle name="常规 7 5 4" xfId="13798"/>
    <cellStyle name="常规 7 12 3" xfId="13799"/>
    <cellStyle name="常规 7 6" xfId="13800"/>
    <cellStyle name="常规 7 12 3 3" xfId="13801"/>
    <cellStyle name="常规 7 6 3" xfId="13802"/>
    <cellStyle name="常规 7 12 4 3" xfId="13803"/>
    <cellStyle name="常规 7 7 3" xfId="13804"/>
    <cellStyle name="常规 7 12 7 3" xfId="13805"/>
    <cellStyle name="常规 7 12 8 3" xfId="13806"/>
    <cellStyle name="常规 7 12 9 2" xfId="13807"/>
    <cellStyle name="常规 7 12 9 3" xfId="13808"/>
    <cellStyle name="常规 7 13" xfId="13809"/>
    <cellStyle name="常规 7 13 2 2" xfId="13810"/>
    <cellStyle name="常规 8 5 2" xfId="13811"/>
    <cellStyle name="常规 7 13 2 2 2" xfId="13812"/>
    <cellStyle name="常规 8 5 2 2" xfId="13813"/>
    <cellStyle name="常规 7 13 2 2 3" xfId="13814"/>
    <cellStyle name="常规 8 5 2 3" xfId="13815"/>
    <cellStyle name="常规 7 13 2 3" xfId="13816"/>
    <cellStyle name="常规 8 5 3" xfId="13817"/>
    <cellStyle name="常规 7 13 2 4" xfId="13818"/>
    <cellStyle name="常规 8 5 4" xfId="13819"/>
    <cellStyle name="好_ABX - C7 Slot Cost 2 2" xfId="13820"/>
    <cellStyle name="常规 7 13 3" xfId="13821"/>
    <cellStyle name="常规 8 6" xfId="13822"/>
    <cellStyle name="常规 7 13 3 2" xfId="13823"/>
    <cellStyle name="常规 8 6 2" xfId="13824"/>
    <cellStyle name="常规 7 13 3 3" xfId="13825"/>
    <cellStyle name="常规 8 6 3" xfId="13826"/>
    <cellStyle name="常规 7 13 5 2" xfId="13827"/>
    <cellStyle name="常规 8 8 2" xfId="13828"/>
    <cellStyle name="常规 7 13 6" xfId="13829"/>
    <cellStyle name="常规 8 9" xfId="13830"/>
    <cellStyle name="常规 7 13 6 2" xfId="13831"/>
    <cellStyle name="常规 8 9 2" xfId="13832"/>
    <cellStyle name="常规 7 13 6 3" xfId="13833"/>
    <cellStyle name="常规 8 9 3" xfId="13834"/>
    <cellStyle name="常规 7 13 7 3" xfId="13835"/>
    <cellStyle name="常规 7 13 8 3" xfId="13836"/>
    <cellStyle name="常规 7 13 9 2" xfId="13837"/>
    <cellStyle name="常规 7 13 9 3" xfId="13838"/>
    <cellStyle name="常规 7 14" xfId="13839"/>
    <cellStyle name="常规 7 14 10" xfId="13840"/>
    <cellStyle name="常规 7 14 2 2" xfId="13841"/>
    <cellStyle name="常规 9 5 2" xfId="13842"/>
    <cellStyle name="좋음 2 2 3 2" xfId="13843"/>
    <cellStyle name="常规 7 14 2 2 2" xfId="13844"/>
    <cellStyle name="常规 7 14 2 3" xfId="13845"/>
    <cellStyle name="常规 9 5 3" xfId="13846"/>
    <cellStyle name="좋음 2 2 3 3" xfId="13847"/>
    <cellStyle name="常规 7 14 2 4" xfId="13848"/>
    <cellStyle name="常规 9 5 4" xfId="13849"/>
    <cellStyle name="常规 7 14 3" xfId="13850"/>
    <cellStyle name="常规 9 6" xfId="13851"/>
    <cellStyle name="좋음 2 2 4" xfId="13852"/>
    <cellStyle name="常规 7 14 3 3" xfId="13853"/>
    <cellStyle name="常规 9 6 3" xfId="13854"/>
    <cellStyle name="常规 7 14 4 2" xfId="13855"/>
    <cellStyle name="常规 9 7 2" xfId="13856"/>
    <cellStyle name="常规 7 14 5 2" xfId="13857"/>
    <cellStyle name="常规 9 8 2" xfId="13858"/>
    <cellStyle name="常规 7 14 7 2" xfId="13859"/>
    <cellStyle name="常规 7 14 7 3" xfId="13860"/>
    <cellStyle name="常规 7 14 8 2" xfId="13861"/>
    <cellStyle name="常规 7 14 9 2" xfId="13862"/>
    <cellStyle name="常规 7 14 9 3" xfId="13863"/>
    <cellStyle name="常规 7 15 2" xfId="13864"/>
    <cellStyle name="常规 7 20 2" xfId="13865"/>
    <cellStyle name="좋음 2 3 3" xfId="13866"/>
    <cellStyle name="常规 7 15 2 2 2" xfId="13867"/>
    <cellStyle name="常规 7 15 2 4" xfId="13868"/>
    <cellStyle name="常规 7 15 9 2" xfId="13869"/>
    <cellStyle name="常规 7 15 9 3" xfId="13870"/>
    <cellStyle name="常规 7 16" xfId="13871"/>
    <cellStyle name="常规 7 21" xfId="13872"/>
    <cellStyle name="常规 7 16 2" xfId="13873"/>
    <cellStyle name="常规 7 21 2" xfId="13874"/>
    <cellStyle name="좋음 2 4 3" xfId="13875"/>
    <cellStyle name="常规 7 16 2 2" xfId="13876"/>
    <cellStyle name="常规 9 2 2 5" xfId="13877"/>
    <cellStyle name="常规 7 16 2 2 2" xfId="13878"/>
    <cellStyle name="常规 9 2 2 5 2" xfId="13879"/>
    <cellStyle name="常规 7 16 2 2 3" xfId="13880"/>
    <cellStyle name="常规 9 2 2 5 3" xfId="13881"/>
    <cellStyle name="常规 7 16 2 3" xfId="13882"/>
    <cellStyle name="常规 9 2 2 6" xfId="13883"/>
    <cellStyle name="常规 7 16 2 4" xfId="13884"/>
    <cellStyle name="常规 9 2 2 7" xfId="13885"/>
    <cellStyle name="常规 7 16 5 2" xfId="13886"/>
    <cellStyle name="常规 9 2 5 5" xfId="13887"/>
    <cellStyle name="常规 7 16 5 3" xfId="13888"/>
    <cellStyle name="常规 9 2 5 6" xfId="13889"/>
    <cellStyle name="常规 7 16 7 2" xfId="13890"/>
    <cellStyle name="常规 9 2 7 5" xfId="13891"/>
    <cellStyle name="常规 7 16 9" xfId="13892"/>
    <cellStyle name="常规 7 17" xfId="13893"/>
    <cellStyle name="常规 7 22" xfId="13894"/>
    <cellStyle name="常规 7 4 2 2" xfId="13895"/>
    <cellStyle name="常规 7 17 11" xfId="13896"/>
    <cellStyle name="好_KEU Budget bunker 2010FY-29-01-2010 3 3" xfId="13897"/>
    <cellStyle name="常规 7 17 2 2" xfId="13898"/>
    <cellStyle name="常规 7 17 3 3" xfId="13899"/>
    <cellStyle name="常规 7 17 4 3" xfId="13900"/>
    <cellStyle name="常规 7 17 7 3" xfId="13901"/>
    <cellStyle name="常规 7 17 8 3" xfId="13902"/>
    <cellStyle name="常规 7 17 9" xfId="13903"/>
    <cellStyle name="常规 7 17 9 3" xfId="13904"/>
    <cellStyle name="常规 7 18 2 2" xfId="13905"/>
    <cellStyle name="常规 7 18 2 3" xfId="13906"/>
    <cellStyle name="常规 7 18 4 3" xfId="13907"/>
    <cellStyle name="常规 7 18 5 2" xfId="13908"/>
    <cellStyle name="나쁨 3" xfId="13909"/>
    <cellStyle name="常规 7 19 10" xfId="13910"/>
    <cellStyle name="常规 7 19 2" xfId="13911"/>
    <cellStyle name="常规 7 24 2" xfId="13912"/>
    <cellStyle name="常规 7 19 2 2" xfId="13913"/>
    <cellStyle name="常规 7 19 2 3" xfId="13914"/>
    <cellStyle name="常规 7 19 2 4" xfId="13915"/>
    <cellStyle name="好_ABX - C7 Slot Cost 2" xfId="13916"/>
    <cellStyle name="常规 7 19 3 3" xfId="13917"/>
    <cellStyle name="常规 7 19 4 2" xfId="13918"/>
    <cellStyle name="常规 7 19 4 3" xfId="13919"/>
    <cellStyle name="常规 7 19 5" xfId="13920"/>
    <cellStyle name="常规 7 19 5 2" xfId="13921"/>
    <cellStyle name="常规 7 19 9 2" xfId="13922"/>
    <cellStyle name="常规 7 19 9 3" xfId="13923"/>
    <cellStyle name="常规 7 2 12" xfId="13924"/>
    <cellStyle name="常规 7 2 2" xfId="13925"/>
    <cellStyle name="常规 7 2 2 4" xfId="13926"/>
    <cellStyle name="常规 7 2 2 4 2" xfId="13927"/>
    <cellStyle name="常规 7 2 2 5" xfId="13928"/>
    <cellStyle name="常规 7 2 3" xfId="13929"/>
    <cellStyle name="常规 7 2 3 2" xfId="13930"/>
    <cellStyle name="常规 7 2 3 3" xfId="13931"/>
    <cellStyle name="常规 7 2 4" xfId="13932"/>
    <cellStyle name="常规 7 2 4 2" xfId="13933"/>
    <cellStyle name="常规 7 2 4 3" xfId="13934"/>
    <cellStyle name="常规 7 2 5" xfId="13935"/>
    <cellStyle name="常规 7 2 5 3" xfId="13936"/>
    <cellStyle name="常规 7 2 6" xfId="13937"/>
    <cellStyle name="常规 7 2 6 3" xfId="13938"/>
    <cellStyle name="常规 7 2 7" xfId="13939"/>
    <cellStyle name="常规 7 2 7 2" xfId="13940"/>
    <cellStyle name="常规 7 2 7 3" xfId="13941"/>
    <cellStyle name="常规 7 2 8" xfId="13942"/>
    <cellStyle name="常规 7 2 8 2" xfId="13943"/>
    <cellStyle name="超链接 3 4" xfId="13944"/>
    <cellStyle name="常规 7 2 8 3" xfId="13945"/>
    <cellStyle name="常规 7 7 2 2 2" xfId="13946"/>
    <cellStyle name="超链接 3 5" xfId="13947"/>
    <cellStyle name="常规 7 2 9" xfId="13948"/>
    <cellStyle name="常规 7 2 9 2" xfId="13949"/>
    <cellStyle name="超链接 4 4" xfId="13950"/>
    <cellStyle name="常规 7 2 9 3" xfId="13951"/>
    <cellStyle name="超链接 4 5" xfId="13952"/>
    <cellStyle name="常规 7 25" xfId="13953"/>
    <cellStyle name="常规 7 30" xfId="13954"/>
    <cellStyle name="常规 7 27" xfId="13955"/>
    <cellStyle name="常规 7 32" xfId="13956"/>
    <cellStyle name="常规 7 27 2" xfId="13957"/>
    <cellStyle name="常规 7 28" xfId="13958"/>
    <cellStyle name="常规 7 33" xfId="13959"/>
    <cellStyle name="常规 7 28 2" xfId="13960"/>
    <cellStyle name="常规 7 29" xfId="13961"/>
    <cellStyle name="常规 7 34" xfId="13962"/>
    <cellStyle name="常规 7 29 2" xfId="13963"/>
    <cellStyle name="常规 7 3" xfId="13964"/>
    <cellStyle name="常规 7 3 10" xfId="13965"/>
    <cellStyle name="常规 7 3 12" xfId="13966"/>
    <cellStyle name="常规 7 3 2" xfId="13967"/>
    <cellStyle name="常规 7 3 3 2" xfId="13968"/>
    <cellStyle name="常规 7 3 3 3" xfId="13969"/>
    <cellStyle name="常规 7 3 3 4" xfId="13970"/>
    <cellStyle name="常规 7 3 4 2" xfId="13971"/>
    <cellStyle name="常规 7 3 4 3" xfId="13972"/>
    <cellStyle name="常规 7 3 5 2" xfId="13973"/>
    <cellStyle name="常规 7 3 5 3" xfId="13974"/>
    <cellStyle name="常规 7 3 6" xfId="13975"/>
    <cellStyle name="見出し 4 2 2" xfId="13976"/>
    <cellStyle name="常规 7 3 6 3" xfId="13977"/>
    <cellStyle name="常规 7 3 7" xfId="13978"/>
    <cellStyle name="見出し 4 2 3" xfId="13979"/>
    <cellStyle name="常规 7 3 8 2" xfId="13980"/>
    <cellStyle name="출력 2 5" xfId="13981"/>
    <cellStyle name="常规 7 3 8 3" xfId="13982"/>
    <cellStyle name="출력 2 6" xfId="13983"/>
    <cellStyle name="常规 7 3 9 2" xfId="13984"/>
    <cellStyle name="常规 7 3 9 3" xfId="13985"/>
    <cellStyle name="常规 7 4 10" xfId="13986"/>
    <cellStyle name="常规 7 4 11" xfId="13987"/>
    <cellStyle name="常规 7 4 3 2" xfId="13988"/>
    <cellStyle name="常规 7 4 3 3" xfId="13989"/>
    <cellStyle name="常规 7 4 4" xfId="13990"/>
    <cellStyle name="常规 7 4 4 2" xfId="13991"/>
    <cellStyle name="常规 7 4 5" xfId="13992"/>
    <cellStyle name="常规 7 4 6" xfId="13993"/>
    <cellStyle name="見出し 4 3 2" xfId="13994"/>
    <cellStyle name="常规 7 4 6 3" xfId="13995"/>
    <cellStyle name="常规 7 4 8" xfId="13996"/>
    <cellStyle name="常规 7 4 8 2" xfId="13997"/>
    <cellStyle name="常规 7 4 9" xfId="13998"/>
    <cellStyle name="强调文字颜色 4 2 3 2" xfId="13999"/>
    <cellStyle name="常规 7 5 10" xfId="14000"/>
    <cellStyle name="常规 7 5 11" xfId="14001"/>
    <cellStyle name="常规 7 5 3 2" xfId="14002"/>
    <cellStyle name="常规 7 5 3 3" xfId="14003"/>
    <cellStyle name="常规 7 5 4 2" xfId="14004"/>
    <cellStyle name="常规 7 5 4 3" xfId="14005"/>
    <cellStyle name="常规 7 5 5 2" xfId="14006"/>
    <cellStyle name="常规 7 5 5 3" xfId="14007"/>
    <cellStyle name="常规 7 5 6 3" xfId="14008"/>
    <cellStyle name="常规 7 5 7" xfId="14009"/>
    <cellStyle name="見出し 4 4 3" xfId="14010"/>
    <cellStyle name="常规 7 5 7 2" xfId="14011"/>
    <cellStyle name="常规 7 5 7 3" xfId="14012"/>
    <cellStyle name="常规 7 5 8" xfId="14013"/>
    <cellStyle name="常规 7 5 8 2" xfId="14014"/>
    <cellStyle name="常规 7 5 8 3" xfId="14015"/>
    <cellStyle name="常规 7 5 9" xfId="14016"/>
    <cellStyle name="强调文字颜色 4 2 4 2" xfId="14017"/>
    <cellStyle name="常规 7 5 9 2" xfId="14018"/>
    <cellStyle name="연결된 셀 7" xfId="14019"/>
    <cellStyle name="常规 7 5 9 3" xfId="14020"/>
    <cellStyle name="常规 7 6 11" xfId="14021"/>
    <cellStyle name="常规 7 6 4" xfId="14022"/>
    <cellStyle name="常规 7 6 4 2" xfId="14023"/>
    <cellStyle name="常规 7 6 4 3" xfId="14024"/>
    <cellStyle name="常规 7 6 5" xfId="14025"/>
    <cellStyle name="常规 7 6 6 3" xfId="14026"/>
    <cellStyle name="常规 7 6 7 2" xfId="14027"/>
    <cellStyle name="常规 7 6 7 3" xfId="14028"/>
    <cellStyle name="常规 7 6 8" xfId="14029"/>
    <cellStyle name="常规 7 6 8 2" xfId="14030"/>
    <cellStyle name="常规 7 6 9" xfId="14031"/>
    <cellStyle name="常规 7 6 9 2" xfId="14032"/>
    <cellStyle name="千位分隔 2 4" xfId="14033"/>
    <cellStyle name="常规 7 7 10" xfId="14034"/>
    <cellStyle name="好_1004 MAL II線" xfId="14035"/>
    <cellStyle name="常规 7 7 11" xfId="14036"/>
    <cellStyle name="常规 7 7 3 2" xfId="14037"/>
    <cellStyle name="常规 7 7 3 3" xfId="14038"/>
    <cellStyle name="常规 7 7 6 2" xfId="14039"/>
    <cellStyle name="常规 7 7 7 2" xfId="14040"/>
    <cellStyle name="常规 7 7 7 3" xfId="14041"/>
    <cellStyle name="常规 7 7 8" xfId="14042"/>
    <cellStyle name="常规 7 7 8 2" xfId="14043"/>
    <cellStyle name="常规 7 7 8 3" xfId="14044"/>
    <cellStyle name="常规 7 7 9" xfId="14045"/>
    <cellStyle name="常规 7 7 9 2" xfId="14046"/>
    <cellStyle name="常规 7 7 9 3" xfId="14047"/>
    <cellStyle name="常规 7 9 10" xfId="14048"/>
    <cellStyle name="常规 7 9 11" xfId="14049"/>
    <cellStyle name="常规 7 9 4" xfId="14050"/>
    <cellStyle name="常规 7 9 5" xfId="14051"/>
    <cellStyle name="常规 7 9 8" xfId="14052"/>
    <cellStyle name="常规 7 9 9" xfId="14053"/>
    <cellStyle name="常规 8 10" xfId="14054"/>
    <cellStyle name="常规 8 10 2" xfId="14055"/>
    <cellStyle name="常规 8 10 2 2" xfId="14056"/>
    <cellStyle name="常规 8 10 3" xfId="14057"/>
    <cellStyle name="常规 8 10 4" xfId="14058"/>
    <cellStyle name="常规 8 11" xfId="14059"/>
    <cellStyle name="常规 8 11 2 2" xfId="14060"/>
    <cellStyle name="常规 8 11 2 3" xfId="14061"/>
    <cellStyle name="常规 8 11 3" xfId="14062"/>
    <cellStyle name="常规 8 11 4" xfId="14063"/>
    <cellStyle name="千位分隔[0] 2 2 2 2" xfId="14064"/>
    <cellStyle name="常规 8 12" xfId="14065"/>
    <cellStyle name="常规 8 12 2 2" xfId="14066"/>
    <cellStyle name="常规 8 12 2 3" xfId="14067"/>
    <cellStyle name="常规 8 12 4" xfId="14068"/>
    <cellStyle name="千位分隔[0] 2 2 3 2" xfId="14069"/>
    <cellStyle name="常规 8 13 3" xfId="14070"/>
    <cellStyle name="常规 8 13 4" xfId="14071"/>
    <cellStyle name="千位分隔[0] 2 2 4 2" xfId="14072"/>
    <cellStyle name="常规 8 14 3" xfId="14073"/>
    <cellStyle name="常规 8 15 2" xfId="14074"/>
    <cellStyle name="常规 8 20 2" xfId="14075"/>
    <cellStyle name="好_Kelly_201303 3" xfId="14076"/>
    <cellStyle name="常规 8 15 3" xfId="14077"/>
    <cellStyle name="常规 8 20 3" xfId="14078"/>
    <cellStyle name="常规 8 16 2" xfId="14079"/>
    <cellStyle name="常规 8 21 2" xfId="14080"/>
    <cellStyle name="常规 8 16 3" xfId="14081"/>
    <cellStyle name="常规 8 21 3" xfId="14082"/>
    <cellStyle name="常规 8 18 3" xfId="14083"/>
    <cellStyle name="常规 8 23 3" xfId="14084"/>
    <cellStyle name="常规 8 19" xfId="14085"/>
    <cellStyle name="常规 8 24" xfId="14086"/>
    <cellStyle name="壞 2 2" xfId="14087"/>
    <cellStyle name="常规 8 19 2" xfId="14088"/>
    <cellStyle name="檢查儲存格 3" xfId="14089"/>
    <cellStyle name="常规 8 19 3" xfId="14090"/>
    <cellStyle name="檢查儲存格 4" xfId="14091"/>
    <cellStyle name="常规 8 2 2 2" xfId="14092"/>
    <cellStyle name="常规 8 2 2 3" xfId="14093"/>
    <cellStyle name="常规 8 25" xfId="14094"/>
    <cellStyle name="壞 2 3" xfId="14095"/>
    <cellStyle name="常规 8 26" xfId="14096"/>
    <cellStyle name="常规 8 27" xfId="14097"/>
    <cellStyle name="常规 8 28" xfId="14098"/>
    <cellStyle name="常规 8 3 2" xfId="14099"/>
    <cellStyle name="제목 3 2 2 3 2" xfId="14100"/>
    <cellStyle name="常规 8 3 2 2" xfId="14101"/>
    <cellStyle name="常规 8 4 2 2" xfId="14102"/>
    <cellStyle name="常规 8 4 3" xfId="14103"/>
    <cellStyle name="常规 8 4 4" xfId="14104"/>
    <cellStyle name="常规 8 4 5" xfId="14105"/>
    <cellStyle name="常规 8 6 2 2" xfId="14106"/>
    <cellStyle name="見出し 2" xfId="14107"/>
    <cellStyle name="强调文字颜色 1 2 6" xfId="14108"/>
    <cellStyle name="常规 8 6 2 3" xfId="14109"/>
    <cellStyle name="見出し 3" xfId="14110"/>
    <cellStyle name="제목 1 2 2 3 2" xfId="14111"/>
    <cellStyle name="常规 8 6 4" xfId="14112"/>
    <cellStyle name="好_ABX - C7 Slot Cost 3 2" xfId="14113"/>
    <cellStyle name="常规 8 6 5" xfId="14114"/>
    <cellStyle name="好_ABX - C7 Slot Cost 3 3" xfId="14115"/>
    <cellStyle name="常规 8 8 2 2" xfId="14116"/>
    <cellStyle name="强调文字颜色 3 2 6" xfId="14117"/>
    <cellStyle name="常规 8 8 2 3" xfId="14118"/>
    <cellStyle name="常规 8 8 5" xfId="14119"/>
    <cellStyle name="常规 8 9 2 2" xfId="14120"/>
    <cellStyle name="强调文字颜色 4 2 6" xfId="14121"/>
    <cellStyle name="常规 8 9 2 3" xfId="14122"/>
    <cellStyle name="常规 8 9 4" xfId="14123"/>
    <cellStyle name="常规 8 9 5" xfId="14124"/>
    <cellStyle name="常规 9 10" xfId="14125"/>
    <cellStyle name="常规 9 11" xfId="14126"/>
    <cellStyle name="常规 9 12" xfId="14127"/>
    <cellStyle name="常规 9 2 10" xfId="14128"/>
    <cellStyle name="常规 9 2 10 3" xfId="14129"/>
    <cellStyle name="常规 9 2 10 3 2" xfId="14130"/>
    <cellStyle name="常规 9 2 10 9 2" xfId="14131"/>
    <cellStyle name="常规 9 2 11" xfId="14132"/>
    <cellStyle name="常规 9 2 11 2 3" xfId="14133"/>
    <cellStyle name="常规 9 2 11 2 4" xfId="14134"/>
    <cellStyle name="常规 9 2 11 3" xfId="14135"/>
    <cellStyle name="常规 9 2 11 4 2" xfId="14136"/>
    <cellStyle name="常规 9 2 11 4 3" xfId="14137"/>
    <cellStyle name="常规 9 2 11 9 3" xfId="14138"/>
    <cellStyle name="常规 9 2 12 11" xfId="14139"/>
    <cellStyle name="常规 9 2 12 6" xfId="14140"/>
    <cellStyle name="常规 9 2 12 7" xfId="14141"/>
    <cellStyle name="常规 9 2 12 8" xfId="14142"/>
    <cellStyle name="常规 9 2 12 9" xfId="14143"/>
    <cellStyle name="常规 9 2 13 2 2" xfId="14144"/>
    <cellStyle name="常规 9 2 13 2 2 2" xfId="14145"/>
    <cellStyle name="나쁨 2 2 2 3" xfId="14146"/>
    <cellStyle name="常规 9 2 13 2 2 3" xfId="14147"/>
    <cellStyle name="常规 9 2 13 2 3" xfId="14148"/>
    <cellStyle name="常规 9 2 13 2 4" xfId="14149"/>
    <cellStyle name="常规 9 2 13 3" xfId="14150"/>
    <cellStyle name="常规 9 2 13 3 2" xfId="14151"/>
    <cellStyle name="常规 9 2 13 4 2" xfId="14152"/>
    <cellStyle name="보통 2 2 2 2" xfId="14153"/>
    <cellStyle name="출력 2 2 4" xfId="14154"/>
    <cellStyle name="常规 9 2 13 4 3" xfId="14155"/>
    <cellStyle name="보통 2 2 2 3" xfId="14156"/>
    <cellStyle name="출력 2 2 5" xfId="14157"/>
    <cellStyle name="常规 9 2 13 5 2" xfId="14158"/>
    <cellStyle name="보통 2 2 3 2" xfId="14159"/>
    <cellStyle name="常规 9 2 13 5 3" xfId="14160"/>
    <cellStyle name="보통 2 2 3 3" xfId="14161"/>
    <cellStyle name="常规 9 2 13 6" xfId="14162"/>
    <cellStyle name="보통 2 2 4" xfId="14163"/>
    <cellStyle name="常规 9 2 13 6 2" xfId="14164"/>
    <cellStyle name="常规 9 2 13 6 3" xfId="14165"/>
    <cellStyle name="常规 9 2 13 7" xfId="14166"/>
    <cellStyle name="보통 2 2 5" xfId="14167"/>
    <cellStyle name="常规 9 2 13 7 2" xfId="14168"/>
    <cellStyle name="常规 9 2 13 7 3" xfId="14169"/>
    <cellStyle name="常规 9 2 13 8" xfId="14170"/>
    <cellStyle name="常规 9 2 13 8 2" xfId="14171"/>
    <cellStyle name="常规 9 2 13 8 3" xfId="14172"/>
    <cellStyle name="常规 9 2 13 9" xfId="14173"/>
    <cellStyle name="常规 9 2 13 9 2" xfId="14174"/>
    <cellStyle name="常规 9 2 13 9 3" xfId="14175"/>
    <cellStyle name="常规 9 2 14 3" xfId="14176"/>
    <cellStyle name="常规 9 2 16" xfId="14177"/>
    <cellStyle name="常规 9 2 17" xfId="14178"/>
    <cellStyle name="常规 9 2 2 10 2" xfId="14179"/>
    <cellStyle name="常规 9 2 4 7 2" xfId="14180"/>
    <cellStyle name="常规 9 2 2 10 3" xfId="14181"/>
    <cellStyle name="常规 9 2 4 7 3" xfId="14182"/>
    <cellStyle name="常规 9 2 2 2" xfId="14183"/>
    <cellStyle name="常规 9 2 2 2 10" xfId="14184"/>
    <cellStyle name="计算 2 3 3" xfId="14185"/>
    <cellStyle name="常规 9 2 2 2 11" xfId="14186"/>
    <cellStyle name="常规 9 2 2 2 2" xfId="14187"/>
    <cellStyle name="常规 9 2 2 2 2 2 3" xfId="14188"/>
    <cellStyle name="一般 6" xfId="14189"/>
    <cellStyle name="常规 9 2 2 2 3" xfId="14190"/>
    <cellStyle name="常规 9 2 2 2 3 3" xfId="14191"/>
    <cellStyle name="常规 9 2 2 2 4" xfId="14192"/>
    <cellStyle name="常规 9 2 2 2 4 2" xfId="14193"/>
    <cellStyle name="常规 9 2 2 2 4 3" xfId="14194"/>
    <cellStyle name="常规 9 2 2 2 5" xfId="14195"/>
    <cellStyle name="常规 9 2 2 2 5 2" xfId="14196"/>
    <cellStyle name="常规 9 2 2 2 5 3" xfId="14197"/>
    <cellStyle name="常规 9 2 2 2 6" xfId="14198"/>
    <cellStyle name="常规 9 2 2 2 7 3" xfId="14199"/>
    <cellStyle name="常规 9 2 2 2 8 2" xfId="14200"/>
    <cellStyle name="常规 9 2 2 2 8 3" xfId="14201"/>
    <cellStyle name="常规 9 2 2 2 9 2" xfId="14202"/>
    <cellStyle name="常规 9 2 2 2 9 3" xfId="14203"/>
    <cellStyle name="常规 9 2 2 3" xfId="14204"/>
    <cellStyle name="常规 9 2 2 3 2" xfId="14205"/>
    <cellStyle name="常规 9 2 2 3 3" xfId="14206"/>
    <cellStyle name="常规 9 2 2 4" xfId="14207"/>
    <cellStyle name="常规 9 2 2 4 3" xfId="14208"/>
    <cellStyle name="常规 9 2 2 6 2" xfId="14209"/>
    <cellStyle name="常规 9 2 2 6 3" xfId="14210"/>
    <cellStyle name="常规 9 2 2 7 3" xfId="14211"/>
    <cellStyle name="常规 9 2 3 11" xfId="14212"/>
    <cellStyle name="常规 9 2 9 8" xfId="14213"/>
    <cellStyle name="常规 9 2 3 2" xfId="14214"/>
    <cellStyle name="常规 9 2 3 2 2" xfId="14215"/>
    <cellStyle name="常规 9 2 3 3" xfId="14216"/>
    <cellStyle name="常规 9 2 3 3 2" xfId="14217"/>
    <cellStyle name="常规 9 2 3 3 3" xfId="14218"/>
    <cellStyle name="常规 9 2 3 4" xfId="14219"/>
    <cellStyle name="常规 9 2 3 4 2" xfId="14220"/>
    <cellStyle name="常规 9 2 3 4 3" xfId="14221"/>
    <cellStyle name="常规 9 2 3 5 2" xfId="14222"/>
    <cellStyle name="常规 9 2 3 6 2" xfId="14223"/>
    <cellStyle name="常规 9 2 3 6 3" xfId="14224"/>
    <cellStyle name="常规 9 2 4" xfId="14225"/>
    <cellStyle name="常规 9 2 4 10" xfId="14226"/>
    <cellStyle name="常规 9 2 4 11" xfId="14227"/>
    <cellStyle name="常规 9 2 4 2 2" xfId="14228"/>
    <cellStyle name="常规 9 2 4 2 2 2" xfId="14229"/>
    <cellStyle name="常规 9 2 4 2 2 3" xfId="14230"/>
    <cellStyle name="常规 9 2 4 3" xfId="14231"/>
    <cellStyle name="常规 9 2 4 3 3" xfId="14232"/>
    <cellStyle name="樣式 1 2" xfId="14233"/>
    <cellStyle name="常规 9 2 4 4" xfId="14234"/>
    <cellStyle name="常规 9 2 4 4 2" xfId="14235"/>
    <cellStyle name="常规 9 2 4 4 3" xfId="14236"/>
    <cellStyle name="常规 9 2 4 5 2" xfId="14237"/>
    <cellStyle name="常规 9 2 4 5 3" xfId="14238"/>
    <cellStyle name="常规 9 2 4 6 2" xfId="14239"/>
    <cellStyle name="常规 9 2 4 6 3" xfId="14240"/>
    <cellStyle name="常规 9 2 5" xfId="14241"/>
    <cellStyle name="常规 9 2 5 10" xfId="14242"/>
    <cellStyle name="常规 9 2 5 3" xfId="14243"/>
    <cellStyle name="요약 6" xfId="14244"/>
    <cellStyle name="常规 9 2 5 3 2" xfId="14245"/>
    <cellStyle name="常规 9 2 5 4" xfId="14246"/>
    <cellStyle name="요약 7" xfId="14247"/>
    <cellStyle name="常规 9 2 5 4 2" xfId="14248"/>
    <cellStyle name="常规 9 2 5 4 3" xfId="14249"/>
    <cellStyle name="常规 9 2 5 5 2" xfId="14250"/>
    <cellStyle name="常规 9 2 5 5 3" xfId="14251"/>
    <cellStyle name="常规 9 2 5 6 2" xfId="14252"/>
    <cellStyle name="常规 9 2 5 6 3" xfId="14253"/>
    <cellStyle name="常规 9 2 5 7" xfId="14254"/>
    <cellStyle name="常规 9 2 6" xfId="14255"/>
    <cellStyle name="常规 9 2 6 10" xfId="14256"/>
    <cellStyle name="常规 9 2 6 2 2" xfId="14257"/>
    <cellStyle name="常规 9 2 6 2 3" xfId="14258"/>
    <cellStyle name="常规 9 2 6 3" xfId="14259"/>
    <cellStyle name="常规 9 2 6 3 2" xfId="14260"/>
    <cellStyle name="常规 9 2 6 3 3" xfId="14261"/>
    <cellStyle name="常规 9 2 6 5 2" xfId="14262"/>
    <cellStyle name="常规 9 2 6 5 3" xfId="14263"/>
    <cellStyle name="常规 9 2 6 6 2" xfId="14264"/>
    <cellStyle name="常规 9 2 6 6 3" xfId="14265"/>
    <cellStyle name="常规 9 2 6 8" xfId="14266"/>
    <cellStyle name="常规 9 2 6 8 2" xfId="14267"/>
    <cellStyle name="常规 9 2 7" xfId="14268"/>
    <cellStyle name="常规 9 2 7 10" xfId="14269"/>
    <cellStyle name="常规 9 2 7 11" xfId="14270"/>
    <cellStyle name="超链接 3 3 4 2" xfId="14271"/>
    <cellStyle name="常规 9 2 7 2 3" xfId="14272"/>
    <cellStyle name="常规 9 2 7 3" xfId="14273"/>
    <cellStyle name="常规 9 2 7 3 2" xfId="14274"/>
    <cellStyle name="常规 9 2 7 3 3" xfId="14275"/>
    <cellStyle name="常规 9 2 7 4" xfId="14276"/>
    <cellStyle name="常规 9 2 7 4 3" xfId="14277"/>
    <cellStyle name="常规 9 2 7 5 2" xfId="14278"/>
    <cellStyle name="常规 9 2 7 5 3" xfId="14279"/>
    <cellStyle name="常规 9 2 7 7" xfId="14280"/>
    <cellStyle name="常规 9 2 7 7 3" xfId="14281"/>
    <cellStyle name="常规 9 2 7 8" xfId="14282"/>
    <cellStyle name="常规 9 2 7 8 2" xfId="14283"/>
    <cellStyle name="常规 9 2 7 8 3" xfId="14284"/>
    <cellStyle name="常规 9 2 7 9" xfId="14285"/>
    <cellStyle name="常规 9 2 7 9 2" xfId="14286"/>
    <cellStyle name="常规 9 2 7 9 3" xfId="14287"/>
    <cellStyle name="常规 9 2 8 10" xfId="14288"/>
    <cellStyle name="常规 9 2 8 11" xfId="14289"/>
    <cellStyle name="計算方式 4 2" xfId="14290"/>
    <cellStyle name="常规 9 2 8 6 2" xfId="14291"/>
    <cellStyle name="常规 9 2 8 6 3" xfId="14292"/>
    <cellStyle name="常规 9 2 8 8" xfId="14293"/>
    <cellStyle name="常规 9 2 8 8 2" xfId="14294"/>
    <cellStyle name="常规 9 2 8 8 3" xfId="14295"/>
    <cellStyle name="常规 9 2 8 9" xfId="14296"/>
    <cellStyle name="常规 9 2 8 9 2" xfId="14297"/>
    <cellStyle name="常规 9 2 8 9 3" xfId="14298"/>
    <cellStyle name="常规 9 2 9 11" xfId="14299"/>
    <cellStyle name="常规 9 2 9 9" xfId="14300"/>
    <cellStyle name="常规 9 3 2" xfId="14301"/>
    <cellStyle name="常规 9 3 3" xfId="14302"/>
    <cellStyle name="常规 9 3 4" xfId="14303"/>
    <cellStyle name="常规 9 3 5" xfId="14304"/>
    <cellStyle name="常规 9 4 3" xfId="14305"/>
    <cellStyle name="좋음 2 2 2 3" xfId="14306"/>
    <cellStyle name="常规 9 4 4" xfId="14307"/>
    <cellStyle name="常规 9 4 5" xfId="14308"/>
    <cellStyle name="常规 9 5 5" xfId="14309"/>
    <cellStyle name="常规_AWE LTS 090106 (2)" xfId="14310"/>
    <cellStyle name="一般 9 2 3" xfId="14311"/>
    <cellStyle name="常规_schedule OCT(2012) - COLUMBUS(WB) (2) 2" xfId="14312"/>
    <cellStyle name="常规_Sheet1" xfId="14313"/>
    <cellStyle name="常规_Sheet1 6" xfId="14314"/>
    <cellStyle name="제목 4 2" xfId="14315"/>
    <cellStyle name="常规_Sheet1_1" xfId="14316"/>
    <cellStyle name="常规_Sheet1_1 2" xfId="14317"/>
    <cellStyle name="常规_Sheet1_1 5" xfId="14318"/>
    <cellStyle name="常规_Sheet1_16" xfId="14319"/>
    <cellStyle name="常规_Sheet1_44" xfId="14320"/>
    <cellStyle name="好_StartUp_2012Q1_B50306CVI 2" xfId="14321"/>
    <cellStyle name="常规_Sheet1_47" xfId="14322"/>
    <cellStyle name="常规_Sheet1_73 2" xfId="14323"/>
    <cellStyle name="常规_上海口岸船期表_57" xfId="14324"/>
    <cellStyle name="常规_上海口岸船期表_63" xfId="14325"/>
    <cellStyle name="常规_上海口岸船期表_63 2" xfId="14326"/>
    <cellStyle name="常规_上海口岸船期表_64" xfId="14327"/>
    <cellStyle name="常规_万达运通2012年8月份拼箱船期表 2" xfId="14328"/>
    <cellStyle name="超連結 2 2" xfId="14329"/>
    <cellStyle name="超連結 6" xfId="14330"/>
    <cellStyle name="超連結 6 2" xfId="14331"/>
    <cellStyle name="好_LMD PA2 study (2)" xfId="14332"/>
    <cellStyle name="超連結 6 2 2" xfId="14333"/>
    <cellStyle name="好_LMD PA2 study (2) 2" xfId="14334"/>
    <cellStyle name="超連結 6 3" xfId="14335"/>
    <cellStyle name="超链接 2" xfId="14336"/>
    <cellStyle name="超链接 2 2" xfId="14337"/>
    <cellStyle name="超链接 2 3" xfId="14338"/>
    <cellStyle name="超链接 3 3 2" xfId="14339"/>
    <cellStyle name="超链接 3 3 2 2" xfId="14340"/>
    <cellStyle name="超链接 3 3 2 2 2" xfId="14341"/>
    <cellStyle name="超链接 3 3 2 3" xfId="14342"/>
    <cellStyle name="超链接 3 3 2 3 2" xfId="14343"/>
    <cellStyle name="超链接 3 3 2 4" xfId="14344"/>
    <cellStyle name="超链接 3 3 3" xfId="14345"/>
    <cellStyle name="超链接 3 3 3 2" xfId="14346"/>
    <cellStyle name="超链接 3 3 4" xfId="14347"/>
    <cellStyle name="超链接 3 3 5" xfId="14348"/>
    <cellStyle name="超链接 3 4 2" xfId="14349"/>
    <cellStyle name="超链接 3 4 3" xfId="14350"/>
    <cellStyle name="超链接 3 5 2" xfId="14351"/>
    <cellStyle name="超链接 3 6 2" xfId="14352"/>
    <cellStyle name="超链接 3 7" xfId="14353"/>
    <cellStyle name="超链接 4 2 3" xfId="14354"/>
    <cellStyle name="超链接 4 2 3 2" xfId="14355"/>
    <cellStyle name="超链接 4 2 4" xfId="14356"/>
    <cellStyle name="超链接 5 3" xfId="14357"/>
    <cellStyle name="超链接 6 2" xfId="14358"/>
    <cellStyle name="出力" xfId="14359"/>
    <cellStyle name="出力 2" xfId="14360"/>
    <cellStyle name="出力 3" xfId="14361"/>
    <cellStyle name="輔色1" xfId="14362"/>
    <cellStyle name="輔色1 2 3" xfId="14363"/>
    <cellStyle name="輔色3 2 2" xfId="14364"/>
    <cellStyle name="輔色3 2 3" xfId="14365"/>
    <cellStyle name="輔色3 3 2" xfId="14366"/>
    <cellStyle name="輔色3 3 3" xfId="14367"/>
    <cellStyle name="輔色3 4" xfId="14368"/>
    <cellStyle name="輔色4" xfId="14369"/>
    <cellStyle name="輔色4 2" xfId="14370"/>
    <cellStyle name="輔色4 2 2" xfId="14371"/>
    <cellStyle name="輔色4 2 3" xfId="14372"/>
    <cellStyle name="輔色4 3" xfId="14373"/>
    <cellStyle name="輔色4 3 2" xfId="14374"/>
    <cellStyle name="輔色4 3 3" xfId="14375"/>
    <cellStyle name="똿뗦먛귟_PRODUCT DETAIL Q1" xfId="14376"/>
    <cellStyle name="輔色4 4" xfId="14377"/>
    <cellStyle name="輔色5 2" xfId="14378"/>
    <cellStyle name="輔色6 3" xfId="14379"/>
    <cellStyle name="輔色6 3 2" xfId="14380"/>
    <cellStyle name="輔色6 4" xfId="14381"/>
    <cellStyle name="나쁨" xfId="14382"/>
    <cellStyle name="나쁨 2 2" xfId="14383"/>
    <cellStyle name="나쁨 2 2 2" xfId="14384"/>
    <cellStyle name="나쁨 2 2 3 3" xfId="14385"/>
    <cellStyle name="나쁨 2 2 4" xfId="14386"/>
    <cellStyle name="나쁨 2 2 5" xfId="14387"/>
    <cellStyle name="好_IHS 0302" xfId="14388"/>
    <cellStyle name="나쁨 2 3" xfId="14389"/>
    <cellStyle name="나쁨 2 3 2" xfId="14390"/>
    <cellStyle name="나쁨 2 4" xfId="14391"/>
    <cellStyle name="나쁨 3 2" xfId="14392"/>
    <cellStyle name="나쁨 3 3" xfId="14393"/>
    <cellStyle name="나쁨 4 2" xfId="14394"/>
    <cellStyle name="나쁨 4 3" xfId="14395"/>
    <cellStyle name="나쁨 5 2" xfId="14396"/>
    <cellStyle name="나쁨 5 3" xfId="14397"/>
    <cellStyle name="好 3 2" xfId="14398"/>
    <cellStyle name="好_1004 MAL II線 2" xfId="14399"/>
    <cellStyle name="好_ABX - C7 Slot Cost 3" xfId="14400"/>
    <cellStyle name="好_Annie_201212" xfId="14401"/>
    <cellStyle name="好_Annie_201212 2" xfId="14402"/>
    <cellStyle name="好_Annie_201212 3" xfId="14403"/>
    <cellStyle name="好_Annie_201302 3" xfId="14404"/>
    <cellStyle name="好_BMX 1022" xfId="14405"/>
    <cellStyle name="好_Book2" xfId="14406"/>
    <cellStyle name="好_Bunker Cons Budget EURCO 2 2" xfId="14407"/>
    <cellStyle name="好_Bunker Cons Budget EURCO 2 3" xfId="14408"/>
    <cellStyle name="好_Bunker Cons Budget EURCO 4" xfId="14409"/>
    <cellStyle name="好_CC1 4000teu 201108" xfId="14410"/>
    <cellStyle name="好_CC1 4000teu 201108 2" xfId="14411"/>
    <cellStyle name="好_CC1 4000teu 201108 3" xfId="14412"/>
    <cellStyle name="好_CIX" xfId="14413"/>
    <cellStyle name="好_CIX2 &amp; CKI &amp; AGI" xfId="14414"/>
    <cellStyle name="好_CKA &amp; CAT 0429" xfId="14415"/>
    <cellStyle name="好_Elsa_ 201202" xfId="14416"/>
    <cellStyle name="好_Elsa_ 201202 3" xfId="14417"/>
    <cellStyle name="好_FMX" xfId="14418"/>
    <cellStyle name="好_forecast" xfId="14419"/>
    <cellStyle name="好_IFX" xfId="14420"/>
    <cellStyle name="好_JSH-20130416" xfId="14421"/>
    <cellStyle name="好_JTP 與 Coscon CNP 互換 - 20130415" xfId="14422"/>
    <cellStyle name="好_KEU Budget bunker 2010FY-29-01-2010" xfId="14423"/>
    <cellStyle name="好_KEU Budget bunker 2010FY-29-01-2010 5" xfId="14424"/>
    <cellStyle name="好_KEU Bunker Budget PFS 29-01-2010" xfId="14425"/>
    <cellStyle name="好_KEU Bunker Budget PFS 29-01-2010 2" xfId="14426"/>
    <cellStyle name="鱔 [0]_94褒瞳 (2)" xfId="14427"/>
    <cellStyle name="好_KEU Bunker Budget PFS 29-01-2010 2 2" xfId="14428"/>
    <cellStyle name="好_KEU Bunker Budget PFS 29-01-2010 3" xfId="14429"/>
    <cellStyle name="好_KEU Bunker Budget PFS 29-01-2010 3 2" xfId="14430"/>
    <cellStyle name="好_KEU Bunker Budget PFS 29-01-2010 4" xfId="14431"/>
    <cellStyle name="好_KEU Bunker Budget PFS 29-01-2010 5" xfId="14432"/>
    <cellStyle name="好_KEU Slot Cost Calc 02-02-2010_Simulation (2)" xfId="14433"/>
    <cellStyle name="好_LMD PA2 study" xfId="14434"/>
    <cellStyle name="好_LMD PA2 study 2" xfId="14435"/>
    <cellStyle name="好_LMD PA2 study 3" xfId="14436"/>
    <cellStyle name="好_NE1-3 2010-03-03 2" xfId="14437"/>
    <cellStyle name="好_NE1-3 2010-03-03 2 2" xfId="14438"/>
    <cellStyle name="好_NE1-3 2010-03-03 3" xfId="14439"/>
    <cellStyle name="好_NE1-3 2010-03-03 3 2" xfId="14440"/>
    <cellStyle name="好_PA2 1xWH50 無NGB加SKU-20130123" xfId="14441"/>
    <cellStyle name="好_PA2 1xWH50 無NGB加SKU-20130123 2" xfId="14442"/>
    <cellStyle name="好_PFS-SJX-110623(5500T Add KHH)" xfId="14443"/>
    <cellStyle name="好_PFS-SJX-110623(5500T Add KHH)_MOL - CHS 3 Service j v study" xfId="14444"/>
    <cellStyle name="好_PFS-SJX-110623(5500T Add KHH)_MOL - CHS 3 Service j v study 2" xfId="14445"/>
    <cellStyle name="好_PFS-SJX-110623(5500T Add KHH)_MOL - CHS 3 Service j v study 3" xfId="14446"/>
    <cellStyle name="好_Sheet1" xfId="14447"/>
    <cellStyle name="好_Sheet1 2" xfId="14448"/>
    <cellStyle name="好_Slottage for 4250 v.s. 4500 Teu 2" xfId="14449"/>
    <cellStyle name="好_StartUp" xfId="14450"/>
    <cellStyle name="好_StartUp_1004 MAL II線" xfId="14451"/>
    <cellStyle name="好_StartUp_1004 MAL II線 3" xfId="14452"/>
    <cellStyle name="好_StartUp_2012_1st_Qtr_SKD_Review" xfId="14453"/>
    <cellStyle name="好_StartUp_2012_1st_Qtr_SKD_Review_B50306CVI" xfId="14454"/>
    <cellStyle name="好_StartUp_2012_1st_Qtr_SKD_Review_B50306CVI 2" xfId="14455"/>
    <cellStyle name="好_StartUp_2012_1st_Qtr_SKD_Review_B50306CVI 3" xfId="14456"/>
    <cellStyle name="好_StartUp_2012Q1_B50306CVI" xfId="14457"/>
    <cellStyle name="好_StartUp_2013 JP Golden Week 試算" xfId="14458"/>
    <cellStyle name="好_StartUp_2013 JP Golden Week 試算 2" xfId="14459"/>
    <cellStyle name="好_StartUp_2013 JP Golden Week 試算rvs" xfId="14460"/>
    <cellStyle name="好_StartUp_2013 JP Golden Week 試算rvs 2" xfId="14461"/>
    <cellStyle name="好_StartUp_JSH-20130416_B50306CVI 2" xfId="14462"/>
    <cellStyle name="好_StartUp_JTP 與 Coscon CNP 互換 - 20130415" xfId="14463"/>
    <cellStyle name="好_StartUp_JTP 與 Coscon CNP 互換 - 20130415_B50306CVI 2" xfId="14464"/>
    <cellStyle name="好_StartUp_JTP 與 Coscon CNP 互換 - 20130415_B50306CVI 3" xfId="14465"/>
    <cellStyle name="好_StartUp_LMD PA2 study" xfId="14466"/>
    <cellStyle name="好_StartUp_LMD PA2 study (2)" xfId="14467"/>
    <cellStyle name="好_StartUp_LMD PA2 study (2) 2" xfId="14468"/>
    <cellStyle name="好_StartUp_LMD PA2 study (2) 3" xfId="14469"/>
    <cellStyle name="好_StartUp_LMD PA2 study 2" xfId="14470"/>
    <cellStyle name="好_StartUp_LMD PA2 study 3" xfId="14471"/>
    <cellStyle name="好_StartUp_航發會100810A 2" xfId="14472"/>
    <cellStyle name="好_StartUp_麥寮二線研究HK 版 2" xfId="14473"/>
    <cellStyle name="好_StartUp_麥寮二線研究HK 版 3" xfId="14474"/>
    <cellStyle name="一般 9 2" xfId="14475"/>
    <cellStyle name="好_TPS TISPROFORMA120917A (2)" xfId="14476"/>
    <cellStyle name="好_VTS 0820" xfId="14477"/>
    <cellStyle name="好_Weekly CB ver3" xfId="14478"/>
    <cellStyle name="好_Weekly CB ver3 2" xfId="14479"/>
    <cellStyle name="好_Weekly CB ver3 3" xfId="14480"/>
    <cellStyle name="好_航發會100810A" xfId="14481"/>
    <cellStyle name="好_航發會100810A 3" xfId="14482"/>
    <cellStyle name="好_麥寮二線研究HK 版" xfId="14483"/>
    <cellStyle name="설명 텍스트" xfId="14484"/>
    <cellStyle name="好_投 1 x 50 於華中 &amp; 換入華南艙位" xfId="14485"/>
    <cellStyle name="合計" xfId="14486"/>
    <cellStyle name="合計 2" xfId="14487"/>
    <cellStyle name="合計 2 2" xfId="14488"/>
    <cellStyle name="合計 3 2" xfId="14489"/>
    <cellStyle name="合計 3 3" xfId="14490"/>
    <cellStyle name="合計 5" xfId="14491"/>
    <cellStyle name="合計 6 2" xfId="14492"/>
    <cellStyle name="合計 8" xfId="14493"/>
    <cellStyle name="桁区切り [0.00]_JPN BKG STATUS (JUL) " xfId="14494"/>
    <cellStyle name="壞_ASA new window study" xfId="14495"/>
    <cellStyle name="壞_Elsa_ 201202 2" xfId="14496"/>
    <cellStyle name="壞_PFS-SJX-110623(5500T Add KHH) 3" xfId="14497"/>
    <cellStyle name="千位分隔[0] 2 3 3 2" xfId="14498"/>
    <cellStyle name="壞_PFS-SJX-110623(5500T Add KHH)_MOL - CHS 3 Service j v study" xfId="14499"/>
    <cellStyle name="壞_PFS-SJX-110623(5500T Add KHH)_MOL - CHS 3 Service j v study 2" xfId="14500"/>
    <cellStyle name="壞_PFS-SJX-110623(5500T Add KHH)_MOL - CHS 3 Service j v study 3" xfId="14501"/>
    <cellStyle name="壞_Zhiyu_201209 3" xfId="14502"/>
    <cellStyle name="汇总 2 3 2" xfId="14503"/>
    <cellStyle name="汇总 2 4 2" xfId="14504"/>
    <cellStyle name="汇总 2 4 3" xfId="14505"/>
    <cellStyle name="汇总 2 5 2" xfId="14506"/>
    <cellStyle name="汇总 2 6" xfId="14507"/>
    <cellStyle name="汇总 3 3 3" xfId="14508"/>
    <cellStyle name="货币 2 3" xfId="14509"/>
    <cellStyle name="貨幣 2" xfId="14510"/>
    <cellStyle name="集計" xfId="14511"/>
    <cellStyle name="集計 2" xfId="14512"/>
    <cellStyle name="集計 3" xfId="14513"/>
    <cellStyle name="计算 2 3" xfId="14514"/>
    <cellStyle name="计算 2 3 2" xfId="14515"/>
    <cellStyle name="计算 2 4" xfId="14516"/>
    <cellStyle name="计算 2 4 2" xfId="14517"/>
    <cellStyle name="计算 2 4 3" xfId="14518"/>
    <cellStyle name="计算 2 6" xfId="14519"/>
    <cellStyle name="计算 3 2" xfId="14520"/>
    <cellStyle name="计算 4" xfId="14521"/>
    <cellStyle name="计算 4 2" xfId="14522"/>
    <cellStyle name="計算方式" xfId="14523"/>
    <cellStyle name="計算方式 2" xfId="14524"/>
    <cellStyle name="計算方式 2 2" xfId="14525"/>
    <cellStyle name="計算方式 2 3" xfId="14526"/>
    <cellStyle name="計算方式 3" xfId="14527"/>
    <cellStyle name="計算方式 3 2" xfId="14528"/>
    <cellStyle name="計算方式 4" xfId="14529"/>
    <cellStyle name="計算方式 5" xfId="14530"/>
    <cellStyle name="計算方式 6 2" xfId="14531"/>
    <cellStyle name="計算方式 7 2" xfId="14532"/>
    <cellStyle name="計算方式 8" xfId="14533"/>
    <cellStyle name="检查单元格 2" xfId="14534"/>
    <cellStyle name="检查单元格 2 2" xfId="14535"/>
    <cellStyle name="检查单元格 2 2 2" xfId="14536"/>
    <cellStyle name="检查单元格 2 2 3" xfId="14537"/>
    <cellStyle name="检查单元格 2 3" xfId="14538"/>
    <cellStyle name="检查单元格 2 3 2" xfId="14539"/>
    <cellStyle name="检查单元格 2 3 3" xfId="14540"/>
    <cellStyle name="检查单元格 2 4" xfId="14541"/>
    <cellStyle name="检查单元格 2 4 2" xfId="14542"/>
    <cellStyle name="检查单元格 2 4 3" xfId="14543"/>
    <cellStyle name="检查单元格 2 5" xfId="14544"/>
    <cellStyle name="检查单元格 3" xfId="14545"/>
    <cellStyle name="檢查儲存格" xfId="14546"/>
    <cellStyle name="檢查儲存格 2 2" xfId="14547"/>
    <cellStyle name="檢查儲存格 2 3" xfId="14548"/>
    <cellStyle name="見出し 1" xfId="14549"/>
    <cellStyle name="强调文字颜色 1 2 5" xfId="14550"/>
    <cellStyle name="見出し 2 2" xfId="14551"/>
    <cellStyle name="見出し 2 3" xfId="14552"/>
    <cellStyle name="見出し 2 4" xfId="14553"/>
    <cellStyle name="見出し 2 5" xfId="14554"/>
    <cellStyle name="見出し 2 6" xfId="14555"/>
    <cellStyle name="見出し 3 2" xfId="14556"/>
    <cellStyle name="見出し 3 3" xfId="14557"/>
    <cellStyle name="見出し 3 4" xfId="14558"/>
    <cellStyle name="見出し 3 5" xfId="14559"/>
    <cellStyle name="見出し 3 6" xfId="14560"/>
    <cellStyle name="열어본 하이퍼링크 2 2" xfId="14561"/>
    <cellStyle name="見出し 4" xfId="14562"/>
    <cellStyle name="제목 1 2 2 3 3" xfId="14563"/>
    <cellStyle name="見出し 4 2" xfId="14564"/>
    <cellStyle name="見出し 4 3" xfId="14565"/>
    <cellStyle name="見出し 4 4" xfId="14566"/>
    <cellStyle name="解释性文本 2" xfId="14567"/>
    <cellStyle name="解释性文本 2 2" xfId="14568"/>
    <cellStyle name="解释性文本 2 3" xfId="14569"/>
    <cellStyle name="解释性文本 2 3 2" xfId="14570"/>
    <cellStyle name="解释性文本 2 3 3" xfId="14571"/>
    <cellStyle name="解释性文本 2 4" xfId="14572"/>
    <cellStyle name="解释性文本 2 4 2" xfId="14573"/>
    <cellStyle name="解释性文本 2 4 3" xfId="14574"/>
    <cellStyle name="解释性文本 2 5" xfId="14575"/>
    <cellStyle name="解释性文本 2 6" xfId="14576"/>
    <cellStyle name="解释性文本 3" xfId="14577"/>
    <cellStyle name="解释性文本 3 2" xfId="14578"/>
    <cellStyle name="解释性文本 4" xfId="14579"/>
    <cellStyle name="警告文 2" xfId="14580"/>
    <cellStyle name="警告文 3" xfId="14581"/>
    <cellStyle name="警告文本 2 4 2" xfId="14582"/>
    <cellStyle name="警告文本 2 4 3" xfId="14583"/>
    <cellStyle name="警告文本 2 5" xfId="14584"/>
    <cellStyle name="警告文本 2 6" xfId="14585"/>
    <cellStyle name="警告文本 3 2" xfId="14586"/>
    <cellStyle name="警告文本 4" xfId="14587"/>
    <cellStyle name="警告文字" xfId="14588"/>
    <cellStyle name="警告文字 2" xfId="14589"/>
    <cellStyle name="警告文字 2 3" xfId="14590"/>
    <cellStyle name="链接单元格 2" xfId="14591"/>
    <cellStyle name="链接单元格 2 2" xfId="14592"/>
    <cellStyle name="链接单元格 2 2 2" xfId="14593"/>
    <cellStyle name="链接单元格 2 2 3" xfId="14594"/>
    <cellStyle name="链接单元格 2 3" xfId="14595"/>
    <cellStyle name="链接单元格 2 3 2" xfId="14596"/>
    <cellStyle name="链接单元格 2 3 3" xfId="14597"/>
    <cellStyle name="千位_pldt" xfId="14598"/>
    <cellStyle name="链接单元格 2 4" xfId="14599"/>
    <cellStyle name="链接单元格 2 4 2" xfId="14600"/>
    <cellStyle name="链接单元格 2 4 3" xfId="14601"/>
    <cellStyle name="链接单元格 2 5" xfId="14602"/>
    <cellStyle name="链接单元格 2 6" xfId="14603"/>
    <cellStyle name="链接单元格 3" xfId="14604"/>
    <cellStyle name="链接单元格 3 2" xfId="14605"/>
    <cellStyle name="链接单元格 4" xfId="14606"/>
    <cellStyle name="良い 2" xfId="14607"/>
    <cellStyle name="良い 3" xfId="14608"/>
    <cellStyle name="良い 3 2" xfId="14609"/>
    <cellStyle name="良い 4" xfId="14610"/>
    <cellStyle name="良い 4 2" xfId="14611"/>
    <cellStyle name="良い 5" xfId="14612"/>
    <cellStyle name="良い 6" xfId="14613"/>
    <cellStyle name="烹拳_laroux" xfId="14614"/>
    <cellStyle name="砯?[0]_laroux" xfId="14615"/>
    <cellStyle name="砯?_HKG" xfId="14616"/>
    <cellStyle name="普通_pldt" xfId="14617"/>
    <cellStyle name="千分位 3" xfId="14618"/>
    <cellStyle name="千分位 4" xfId="14619"/>
    <cellStyle name="千分位 5" xfId="14620"/>
    <cellStyle name="千分位_RVSD LTS OF SEAWSA (2)" xfId="14621"/>
    <cellStyle name="千位[0]_pldt" xfId="14622"/>
    <cellStyle name="千位分隔 2" xfId="14623"/>
    <cellStyle name="千位分隔 2 2" xfId="14624"/>
    <cellStyle name="千位分隔 2 3" xfId="14625"/>
    <cellStyle name="千位分隔[0] 2" xfId="14626"/>
    <cellStyle name="千位分隔[0] 2 2 2 2 2" xfId="14627"/>
    <cellStyle name="千位分隔[0] 2 2 2 2 3" xfId="14628"/>
    <cellStyle name="千位分隔[0] 2 2 2 3" xfId="14629"/>
    <cellStyle name="千位分隔[0] 2 2 2 3 2" xfId="14630"/>
    <cellStyle name="千位分隔[0] 2 2 2 4" xfId="14631"/>
    <cellStyle name="千位分隔[0] 2 2 2 5" xfId="14632"/>
    <cellStyle name="千位分隔[0] 2 2 2 6" xfId="14633"/>
    <cellStyle name="千位分隔[0] 2 2 3 2 2" xfId="14634"/>
    <cellStyle name="千位分隔[0] 2 2 3 3" xfId="14635"/>
    <cellStyle name="千位分隔[0] 2 2 3 4" xfId="14636"/>
    <cellStyle name="千位分隔[0] 2 2 3 4 2" xfId="14637"/>
    <cellStyle name="千位分隔[0] 2 2 3 5" xfId="14638"/>
    <cellStyle name="千位分隔[0] 2 2 4" xfId="14639"/>
    <cellStyle name="千位分隔[0] 2 2 7" xfId="14640"/>
    <cellStyle name="千位分隔[0] 2 3 2 2" xfId="14641"/>
    <cellStyle name="千位分隔[0] 2 3 2 3" xfId="14642"/>
    <cellStyle name="千位分隔[0] 2 3 4" xfId="14643"/>
    <cellStyle name="千位分隔[0] 2 4 2 2" xfId="14644"/>
    <cellStyle name="千位分隔[0] 2 4 2 2 2" xfId="14645"/>
    <cellStyle name="千位分隔[0] 2 4 2 3" xfId="14646"/>
    <cellStyle name="千位分隔[0] 2 4 2 3 2" xfId="14647"/>
    <cellStyle name="千位分隔[0] 2 4 3 2" xfId="14648"/>
    <cellStyle name="千位分隔[0] 2 5 2 2 2" xfId="14649"/>
    <cellStyle name="千位分隔[0] 2 5 2 3 2" xfId="14650"/>
    <cellStyle name="千位分隔[0] 2 5 3 2" xfId="14651"/>
    <cellStyle name="千位分隔[0] 2 5 4" xfId="14652"/>
    <cellStyle name="千位分隔[0] 2 5 4 2" xfId="14653"/>
    <cellStyle name="千位分隔[0] 2 5 5 2" xfId="14654"/>
    <cellStyle name="千位分隔[0] 2 6 2" xfId="14655"/>
    <cellStyle name="千位分隔[0] 2 6 2 2" xfId="14656"/>
    <cellStyle name="千位分隔[0] 2 6 2 2 2" xfId="14657"/>
    <cellStyle name="千位分隔[0] 2 6 2 3" xfId="14658"/>
    <cellStyle name="千位分隔[0] 2 6 3" xfId="14659"/>
    <cellStyle name="千位分隔[0] 2 6 3 2" xfId="14660"/>
    <cellStyle name="注释 2 2 5" xfId="14661"/>
    <cellStyle name="千位分隔[0] 2 6 4" xfId="14662"/>
    <cellStyle name="千位分隔[0] 2 6 4 2" xfId="14663"/>
    <cellStyle name="注释 2 3 5" xfId="14664"/>
    <cellStyle name="千位分隔[0] 2 6 5 2" xfId="14665"/>
    <cellStyle name="千位分隔[0] 2 7 2" xfId="14666"/>
    <cellStyle name="千位分隔[0] 2 7 2 2" xfId="14667"/>
    <cellStyle name="千位分隔[0] 2 7 3" xfId="14668"/>
    <cellStyle name="千位分隔[0] 2 7 3 2" xfId="14669"/>
    <cellStyle name="千位分隔[0] 2 7 4" xfId="14670"/>
    <cellStyle name="千位分隔[0] 2 7 4 2" xfId="14671"/>
    <cellStyle name="千位分隔[0] 2 8 2" xfId="14672"/>
    <cellStyle name="千位分隔[0] 2 9 2" xfId="14673"/>
    <cellStyle name="千位分隔[0] 3" xfId="14674"/>
    <cellStyle name="强调文字颜色 1 2 2 2" xfId="14675"/>
    <cellStyle name="强调文字颜色 1 2 3" xfId="14676"/>
    <cellStyle name="强调文字颜色 1 2 3 2" xfId="14677"/>
    <cellStyle name="强调文字颜色 1 2 4" xfId="14678"/>
    <cellStyle name="强调文字颜色 1 2 4 2" xfId="14679"/>
    <cellStyle name="强调文字颜色 1 4" xfId="14680"/>
    <cellStyle name="强调文字颜色 2 4" xfId="14681"/>
    <cellStyle name="强调文字颜色 3 2 2" xfId="14682"/>
    <cellStyle name="强调文字颜色 3 2 2 2" xfId="14683"/>
    <cellStyle name="强调文字颜色 3 2 4" xfId="14684"/>
    <cellStyle name="强调文字颜色 3 2 4 3" xfId="14685"/>
    <cellStyle name="强调文字颜色 3 2 5" xfId="14686"/>
    <cellStyle name="强调文字颜色 4 2 4" xfId="14687"/>
    <cellStyle name="强调文字颜色 4 2 5" xfId="14688"/>
    <cellStyle name="强调文字颜色 5 2 2" xfId="14689"/>
    <cellStyle name="强调文字颜色 5 2 2 3" xfId="14690"/>
    <cellStyle name="强调文字颜色 5 2 3" xfId="14691"/>
    <cellStyle name="强调文字颜色 5 2 3 2" xfId="14692"/>
    <cellStyle name="强调文字颜色 5 2 4" xfId="14693"/>
    <cellStyle name="强调文字颜色 5 2 5" xfId="14694"/>
    <cellStyle name="셀 확인" xfId="14695"/>
    <cellStyle name="强调文字颜色 5 4" xfId="14696"/>
    <cellStyle name="强调文字颜色 6 2 2" xfId="14697"/>
    <cellStyle name="强调文字颜色 6 2 2 2" xfId="14698"/>
    <cellStyle name="强调文字颜色 6 2 2 3" xfId="14699"/>
    <cellStyle name="强调文字颜色 6 2 3" xfId="14700"/>
    <cellStyle name="强调文字颜色 6 2 3 2" xfId="14701"/>
    <cellStyle name="푤貫[0]_pldt" xfId="14702"/>
    <cellStyle name="强调文字颜色 6 2 3 3" xfId="14703"/>
    <cellStyle name="强调文字颜色 6 2 4" xfId="14704"/>
    <cellStyle name="强调文字颜色 6 2 4 2" xfId="14705"/>
    <cellStyle name="强调文字颜色 6 2 4 3" xfId="14706"/>
    <cellStyle name="强调文字颜色 6 2 5" xfId="14707"/>
    <cellStyle name="强调文字颜色 6 4" xfId="14708"/>
    <cellStyle name="日期描述" xfId="14709"/>
    <cellStyle name="日期描述 3" xfId="14710"/>
    <cellStyle name="日期描述 3 2" xfId="14711"/>
    <cellStyle name="셀 확인 2 2 3" xfId="14712"/>
    <cellStyle name="入力" xfId="14713"/>
    <cellStyle name="入力 2" xfId="14714"/>
    <cellStyle name="入力 3" xfId="14715"/>
    <cellStyle name="鱔_94褒瞳 (2)" xfId="14716"/>
    <cellStyle name="适中 2 2" xfId="14717"/>
    <cellStyle name="适中 2 2 2" xfId="14718"/>
    <cellStyle name="适中 2 2 3" xfId="14719"/>
    <cellStyle name="适中 2 3" xfId="14720"/>
    <cellStyle name="适中 2 3 2" xfId="14721"/>
    <cellStyle name="适中 2 3 3" xfId="14722"/>
    <cellStyle name="适中 3 2" xfId="14723"/>
    <cellStyle name="输出 2 2 2" xfId="14724"/>
    <cellStyle name="输出 2 2 3" xfId="14725"/>
    <cellStyle name="输出 2 3" xfId="14726"/>
    <cellStyle name="输出 2 3 2" xfId="14727"/>
    <cellStyle name="输出 2 3 3" xfId="14728"/>
    <cellStyle name="输出 2 4" xfId="14729"/>
    <cellStyle name="输出 2 4 2" xfId="14730"/>
    <cellStyle name="输出 2 4 3" xfId="14731"/>
    <cellStyle name="输出 2 5 2" xfId="14732"/>
    <cellStyle name="输出 4 2" xfId="14733"/>
    <cellStyle name="输入 2 4 3" xfId="14734"/>
    <cellStyle name="输入 2 5 2" xfId="14735"/>
    <cellStyle name="输入 2 6" xfId="14736"/>
    <cellStyle name="输入 4" xfId="14737"/>
    <cellStyle name="輸出" xfId="14738"/>
    <cellStyle name="輸出 2" xfId="14739"/>
    <cellStyle name="輸出 3" xfId="14740"/>
    <cellStyle name="輸出 3 2" xfId="14741"/>
    <cellStyle name="輸出 4" xfId="14742"/>
    <cellStyle name="輸出 4 2" xfId="14743"/>
    <cellStyle name="輸出 5" xfId="14744"/>
    <cellStyle name="輸出 5 2" xfId="14745"/>
    <cellStyle name="輸入 2" xfId="14746"/>
    <cellStyle name="輸入 2 3" xfId="14747"/>
    <cellStyle name="輸入 3" xfId="14748"/>
    <cellStyle name="輸入 4 2" xfId="14749"/>
    <cellStyle name="輸入 5" xfId="14750"/>
    <cellStyle name="輸入 5 2" xfId="14751"/>
    <cellStyle name="輸入 6" xfId="14752"/>
    <cellStyle name="輸入 6 2" xfId="14753"/>
    <cellStyle name="輸入 7" xfId="14754"/>
    <cellStyle name="輸入 7 2" xfId="14755"/>
    <cellStyle name="輸入 8" xfId="14756"/>
    <cellStyle name="說明文字" xfId="14757"/>
    <cellStyle name="說明文字 2" xfId="14758"/>
    <cellStyle name="説明文" xfId="14759"/>
    <cellStyle name="説明文 2" xfId="14760"/>
    <cellStyle name="説明文 3" xfId="14761"/>
    <cellStyle name="通貨 [0.00]_BKG STATUS  " xfId="14762"/>
    <cellStyle name="通貨_BKG STATUS  " xfId="14763"/>
    <cellStyle name="巍葆 [0]_94褒瞳 (2)" xfId="14764"/>
    <cellStyle name="巍葆_94褒瞳 (2)" xfId="14765"/>
    <cellStyle name="메모" xfId="14766"/>
    <cellStyle name="메모 2" xfId="14767"/>
    <cellStyle name="메모 2 2" xfId="14768"/>
    <cellStyle name="메모 4 2" xfId="14769"/>
    <cellStyle name="未定義" xfId="14770"/>
    <cellStyle name="未定義 3" xfId="14771"/>
    <cellStyle name="未定義 4" xfId="14772"/>
    <cellStyle name="未定義_B50306CVI" xfId="14773"/>
    <cellStyle name="样式 1" xfId="14774"/>
    <cellStyle name="样式 1 10" xfId="14775"/>
    <cellStyle name="样式 1 10 2 2" xfId="14776"/>
    <cellStyle name="样式 1 2" xfId="14777"/>
    <cellStyle name="样式 1 2 2" xfId="14778"/>
    <cellStyle name="样式 1 2 5" xfId="14779"/>
    <cellStyle name="样式 1 7 2" xfId="14780"/>
    <cellStyle name="样式 1 8 2" xfId="14781"/>
    <cellStyle name="樣式 1 11" xfId="14782"/>
    <cellStyle name="樣式 1 2 2" xfId="14783"/>
    <cellStyle name="樣式 1 2 2 3" xfId="14784"/>
    <cellStyle name="樣式 1 2 3" xfId="14785"/>
    <cellStyle name="樣式 1 2 4" xfId="14786"/>
    <cellStyle name="樣式 1 2_B50306CVI" xfId="14787"/>
    <cellStyle name="樣式 1 3" xfId="14788"/>
    <cellStyle name="樣式 1 3 2" xfId="14789"/>
    <cellStyle name="樣式 1 3 3" xfId="14790"/>
    <cellStyle name="樣式 1 4" xfId="14791"/>
    <cellStyle name="樣式 1 4 3" xfId="14792"/>
    <cellStyle name="樣式 1 5" xfId="14793"/>
    <cellStyle name="樣式 1 5 2" xfId="14794"/>
    <cellStyle name="樣式 1 5 3" xfId="14795"/>
    <cellStyle name="樣式 1 8" xfId="14796"/>
    <cellStyle name="樣式 1 9" xfId="14797"/>
    <cellStyle name="一般 10" xfId="14798"/>
    <cellStyle name="一般 10 2" xfId="14799"/>
    <cellStyle name="一般 11" xfId="14800"/>
    <cellStyle name="一般 11 2" xfId="14801"/>
    <cellStyle name="一般 11 2 2" xfId="14802"/>
    <cellStyle name="一般 11 2 3" xfId="14803"/>
    <cellStyle name="一般 11 4 2" xfId="14804"/>
    <cellStyle name="一般 11 5" xfId="14805"/>
    <cellStyle name="一般 11 6" xfId="14806"/>
    <cellStyle name="一般 12" xfId="14807"/>
    <cellStyle name="一般 12 2" xfId="14808"/>
    <cellStyle name="一般 13" xfId="14809"/>
    <cellStyle name="一般 14" xfId="14810"/>
    <cellStyle name="一般 14 2" xfId="14811"/>
    <cellStyle name="一般 15 2" xfId="14812"/>
    <cellStyle name="一般 20 2" xfId="14813"/>
    <cellStyle name="一般 16 2" xfId="14814"/>
    <cellStyle name="一般 17" xfId="14815"/>
    <cellStyle name="一般 17 2" xfId="14816"/>
    <cellStyle name="一般 19 2" xfId="14817"/>
    <cellStyle name="一般 19 3" xfId="14818"/>
    <cellStyle name="一般 2" xfId="14819"/>
    <cellStyle name="一般 2 2" xfId="14820"/>
    <cellStyle name="一般 2 2 2 3" xfId="14821"/>
    <cellStyle name="一般 2 2 4" xfId="14822"/>
    <cellStyle name="注释 2 2 3 3" xfId="14823"/>
    <cellStyle name="一般 2 3" xfId="14824"/>
    <cellStyle name="一般 2 3 2 3" xfId="14825"/>
    <cellStyle name="一般 2 3 3" xfId="14826"/>
    <cellStyle name="一般 3" xfId="14827"/>
    <cellStyle name="一般 4" xfId="14828"/>
    <cellStyle name="一般 4 2" xfId="14829"/>
    <cellStyle name="一般 89 2 3" xfId="14830"/>
    <cellStyle name="一般 4 3" xfId="14831"/>
    <cellStyle name="一般 4 4 3" xfId="14832"/>
    <cellStyle name="一般 4 6" xfId="14833"/>
    <cellStyle name="출력 2 3" xfId="14834"/>
    <cellStyle name="一般 6 3" xfId="14835"/>
    <cellStyle name="一般 6 3 2" xfId="14836"/>
    <cellStyle name="一般 6 3 3" xfId="14837"/>
    <cellStyle name="一般 6 4" xfId="14838"/>
    <cellStyle name="一般 6 4 2" xfId="14839"/>
    <cellStyle name="一般 6 4 3" xfId="14840"/>
    <cellStyle name="一般 6 5" xfId="14841"/>
    <cellStyle name="출력 4 2" xfId="14842"/>
    <cellStyle name="一般 7 2 2" xfId="14843"/>
    <cellStyle name="一般 7 2 3" xfId="14844"/>
    <cellStyle name="一般 7 4" xfId="14845"/>
    <cellStyle name="一般 7 5" xfId="14846"/>
    <cellStyle name="출력 5 2" xfId="14847"/>
    <cellStyle name="一般 8 3 2" xfId="14848"/>
    <cellStyle name="一般 8 3 3" xfId="14849"/>
    <cellStyle name="一般 8 4 2" xfId="14850"/>
    <cellStyle name="一般 8 4 3" xfId="14851"/>
    <cellStyle name="一般 89 2" xfId="14852"/>
    <cellStyle name="一般 89 2 2" xfId="14853"/>
    <cellStyle name="一般 9 2 2" xfId="14854"/>
    <cellStyle name="一般 9 3" xfId="14855"/>
    <cellStyle name="一般 9 3 2" xfId="14856"/>
    <cellStyle name="一般 9 3 3" xfId="14857"/>
    <cellStyle name="믅됞_PRODUCT DETAIL Q1" xfId="14858"/>
    <cellStyle name="백분율_HOBONG" xfId="14859"/>
    <cellStyle name="着色 4 2 2" xfId="14860"/>
    <cellStyle name="着色 5 2 2" xfId="14861"/>
    <cellStyle name="着色 6 2 2" xfId="14862"/>
    <cellStyle name="中等 2" xfId="14863"/>
    <cellStyle name="中等 2 2" xfId="14864"/>
    <cellStyle name="中等 2 3" xfId="14865"/>
    <cellStyle name="中等 3 2" xfId="14866"/>
    <cellStyle name="中等 3 3" xfId="14867"/>
    <cellStyle name="中等 5" xfId="14868"/>
    <cellStyle name="보통 2" xfId="14869"/>
    <cellStyle name="보통 5" xfId="14870"/>
    <cellStyle name="注释 2 2 2" xfId="14871"/>
    <cellStyle name="注释 2 2 2 2" xfId="14872"/>
    <cellStyle name="注释 2 2 2 3" xfId="14873"/>
    <cellStyle name="注释 2 2 3" xfId="14874"/>
    <cellStyle name="注释 2 3 4" xfId="14875"/>
    <cellStyle name="注释 2 4" xfId="14876"/>
    <cellStyle name="注释 2 4 3" xfId="14877"/>
    <cellStyle name="注释 2 5" xfId="14878"/>
    <cellStyle name="注释 2 7" xfId="14879"/>
    <cellStyle name="注释 2 8" xfId="14880"/>
    <cellStyle name="설명 텍스트 2 2 5" xfId="14881"/>
    <cellStyle name="설명 텍스트 5" xfId="14882"/>
    <cellStyle name="설명 텍스트 6" xfId="14883"/>
    <cellStyle name="설명 텍스트 7" xfId="14884"/>
    <cellStyle name="셀 확인 2 2" xfId="14885"/>
    <cellStyle name="셀 확인 2 2 2" xfId="14886"/>
    <cellStyle name="셀 확인 2 2 3 3" xfId="14887"/>
    <cellStyle name="셀 확인 2 2 4" xfId="14888"/>
    <cellStyle name="셀 확인 2 2 5" xfId="14889"/>
    <cellStyle name="셀 확인 2 3" xfId="14890"/>
    <cellStyle name="셀 확인 2 4" xfId="14891"/>
    <cellStyle name="셀 확인 2 4 2" xfId="14892"/>
    <cellStyle name="셀 확인 2 4 3" xfId="14893"/>
    <cellStyle name="셀 확인 3" xfId="14894"/>
    <cellStyle name="셀 확인 3 2" xfId="14895"/>
    <cellStyle name="셀 확인 4" xfId="14896"/>
    <cellStyle name="셀 확인 4 2" xfId="14897"/>
    <cellStyle name="셀 확인 5" xfId="14898"/>
    <cellStyle name="셀 확인 5 2" xfId="14899"/>
    <cellStyle name="셀 확인 5 3" xfId="14900"/>
    <cellStyle name="셀 확인 6" xfId="14901"/>
    <cellStyle name="셀 확인 7" xfId="14902"/>
    <cellStyle name="쉼표 [0] 2 2 2" xfId="14903"/>
    <cellStyle name="쉼표 [0] 2 2 3" xfId="14904"/>
    <cellStyle name="쉼표 [0] 2 4" xfId="14905"/>
    <cellStyle name="쉼표 [0]_CAX-PSX-SJX PF Date Swap final for CKY" xfId="14906"/>
    <cellStyle name="스타일 1 2" xfId="14907"/>
    <cellStyle name="스타일 1 2 2" xfId="14908"/>
    <cellStyle name="스타일 1 2 3" xfId="14909"/>
    <cellStyle name="스타일 1 3" xfId="14910"/>
    <cellStyle name="스타일 1 3 2" xfId="14911"/>
    <cellStyle name="스타일 1 3 3" xfId="14912"/>
    <cellStyle name="스타일 1 4" xfId="14913"/>
    <cellStyle name="스타일 1 4 2" xfId="14914"/>
    <cellStyle name="스타일 1 5" xfId="14915"/>
    <cellStyle name="연결된 셀" xfId="14916"/>
    <cellStyle name="연결된 셀 2" xfId="14917"/>
    <cellStyle name="연결된 셀 2 2 2 2" xfId="14918"/>
    <cellStyle name="연결된 셀 2 2 3 2" xfId="14919"/>
    <cellStyle name="연결된 셀 2 3" xfId="14920"/>
    <cellStyle name="연결된 셀 2 3 2" xfId="14921"/>
    <cellStyle name="연결된 셀 2 3 3" xfId="14922"/>
    <cellStyle name="연결된 셀 2 4" xfId="14923"/>
    <cellStyle name="연결된 셀 2 4 2" xfId="14924"/>
    <cellStyle name="연결된 셀 2 4 3" xfId="14925"/>
    <cellStyle name="연결된 셀 4 3" xfId="14926"/>
    <cellStyle name="연결된 셀 5" xfId="14927"/>
    <cellStyle name="연결된 셀 5 3" xfId="14928"/>
    <cellStyle name="연결된 셀 6" xfId="14929"/>
    <cellStyle name="열어본 하이퍼링크 2" xfId="14930"/>
    <cellStyle name="열어본 하이퍼링크 2 3" xfId="14931"/>
    <cellStyle name="열어본 하이퍼링크 3" xfId="14932"/>
    <cellStyle name="열어본 하이퍼링크 4" xfId="14933"/>
    <cellStyle name="열어본 하이퍼링크 4 2" xfId="14934"/>
    <cellStyle name="열어본 하이퍼링크 4 3" xfId="14935"/>
    <cellStyle name="열어본 하이퍼링크 5" xfId="14936"/>
    <cellStyle name="요약" xfId="14937"/>
    <cellStyle name="요약 2" xfId="14938"/>
    <cellStyle name="요약 2 2" xfId="14939"/>
    <cellStyle name="요약 2 2 2" xfId="14940"/>
    <cellStyle name="요약 2 2 2 2" xfId="14941"/>
    <cellStyle name="요약 2 2 2 3" xfId="14942"/>
    <cellStyle name="요약 2 2 3" xfId="14943"/>
    <cellStyle name="요약 2 2 3 2" xfId="14944"/>
    <cellStyle name="요약 2 2 4" xfId="14945"/>
    <cellStyle name="요약 2 2 5" xfId="14946"/>
    <cellStyle name="요약 2 4 3" xfId="14947"/>
    <cellStyle name="요약 3 2" xfId="14948"/>
    <cellStyle name="요약 4 2" xfId="14949"/>
    <cellStyle name="입력 2 2" xfId="14950"/>
    <cellStyle name="입력 2 2 2" xfId="14951"/>
    <cellStyle name="입력 2 2 2 2" xfId="14952"/>
    <cellStyle name="입력 2 2 3" xfId="14953"/>
    <cellStyle name="입력 2 2 3 2" xfId="14954"/>
    <cellStyle name="입력 2 2 4" xfId="14955"/>
    <cellStyle name="입력 2 2 5" xfId="14956"/>
    <cellStyle name="입력 2 3" xfId="14957"/>
    <cellStyle name="입력 2 3 2" xfId="14958"/>
    <cellStyle name="입력 2 3 3" xfId="14959"/>
    <cellStyle name="입력 2 4 2" xfId="14960"/>
    <cellStyle name="입력 2 4 3" xfId="14961"/>
    <cellStyle name="입력 2 6" xfId="14962"/>
    <cellStyle name="입력 3 2" xfId="14963"/>
    <cellStyle name="입력 4" xfId="14964"/>
    <cellStyle name="입력 4 2" xfId="14965"/>
    <cellStyle name="입력 5" xfId="14966"/>
    <cellStyle name="입력 5 2" xfId="14967"/>
    <cellStyle name="입력 5 3" xfId="14968"/>
    <cellStyle name="입력 6" xfId="14969"/>
    <cellStyle name="입력 7" xfId="14970"/>
    <cellStyle name="제목 1" xfId="14971"/>
    <cellStyle name="제목 1 2" xfId="14972"/>
    <cellStyle name="제목 1 2 2 2 3" xfId="14973"/>
    <cellStyle name="제목 1 2 3" xfId="14974"/>
    <cellStyle name="제목 1 2 3 2" xfId="14975"/>
    <cellStyle name="제목 1 2 3 3" xfId="14976"/>
    <cellStyle name="제목 1 2 4" xfId="14977"/>
    <cellStyle name="제목 1 2 4 2" xfId="14978"/>
    <cellStyle name="제목 1 2 4 3" xfId="14979"/>
    <cellStyle name="제목 1 2 5" xfId="14980"/>
    <cellStyle name="제목 1 3" xfId="14981"/>
    <cellStyle name="제목 1 3 3" xfId="14982"/>
    <cellStyle name="제목 1 4" xfId="14983"/>
    <cellStyle name="제목 1 4 2" xfId="14984"/>
    <cellStyle name="제목 1 4 3" xfId="14985"/>
    <cellStyle name="제목 1 7" xfId="14986"/>
    <cellStyle name="제목 2 2" xfId="14987"/>
    <cellStyle name="제목 2 2 2" xfId="14988"/>
    <cellStyle name="제목 2 2 2 2" xfId="14989"/>
    <cellStyle name="제목 2 2 2 2 2" xfId="14990"/>
    <cellStyle name="제목 2 2 2 2 3" xfId="14991"/>
    <cellStyle name="제목 2 2 2 3" xfId="14992"/>
    <cellStyle name="제목 2 2 2 3 2" xfId="14993"/>
    <cellStyle name="제목 2 3" xfId="14994"/>
    <cellStyle name="제목 2 3 2" xfId="14995"/>
    <cellStyle name="제목 2 3 3" xfId="14996"/>
    <cellStyle name="제목 2 4" xfId="14997"/>
    <cellStyle name="제목 2 4 2" xfId="14998"/>
    <cellStyle name="제목 2 4 3" xfId="14999"/>
    <cellStyle name="제목 2 5" xfId="15000"/>
    <cellStyle name="제목 2 5 2" xfId="15001"/>
    <cellStyle name="제목 2 5 3" xfId="15002"/>
    <cellStyle name="제목 2 7" xfId="15003"/>
    <cellStyle name="제목 4" xfId="15004"/>
    <cellStyle name="제목 4 2 2 2" xfId="15005"/>
    <cellStyle name="제목 4 2 2 2 2" xfId="15006"/>
    <cellStyle name="제목 4 2 2 2 3" xfId="15007"/>
    <cellStyle name="제목 4 2 2 3" xfId="15008"/>
    <cellStyle name="제목 4 2 3" xfId="15009"/>
    <cellStyle name="제목 4 2 3 2" xfId="15010"/>
    <cellStyle name="제목 4 2 3 3" xfId="15011"/>
    <cellStyle name="제목 4 2 4" xfId="15012"/>
    <cellStyle name="제목 4 2 4 2" xfId="15013"/>
    <cellStyle name="제목 4 2 4 3" xfId="15014"/>
    <cellStyle name="제목 4 2 5" xfId="15015"/>
    <cellStyle name="제목 4 2 6" xfId="15016"/>
    <cellStyle name="제목 4 3" xfId="15017"/>
    <cellStyle name="제목 4 3 3" xfId="15018"/>
    <cellStyle name="제목 4 5" xfId="15019"/>
    <cellStyle name="제목 4 5 2" xfId="15020"/>
    <cellStyle name="제목 4 6" xfId="15021"/>
    <cellStyle name="제목 4 7" xfId="15022"/>
    <cellStyle name="제목 5" xfId="15023"/>
    <cellStyle name="제목 5 2" xfId="15024"/>
    <cellStyle name="제목 5 2 2" xfId="15025"/>
    <cellStyle name="제목 5 2 2 2" xfId="15026"/>
    <cellStyle name="제목 5 2 2 3" xfId="15027"/>
    <cellStyle name="제목 5 2 3" xfId="15028"/>
    <cellStyle name="제목 5 2 3 2" xfId="15029"/>
    <cellStyle name="제목 5 2 3 3" xfId="15030"/>
    <cellStyle name="제목 5 2 4" xfId="15031"/>
    <cellStyle name="제목 5 2 5" xfId="15032"/>
    <cellStyle name="제목 5 3" xfId="15033"/>
    <cellStyle name="제목 5 3 2" xfId="15034"/>
    <cellStyle name="제목 5 3 3" xfId="15035"/>
    <cellStyle name="제목 5 4" xfId="15036"/>
    <cellStyle name="제목 5 4 2" xfId="15037"/>
    <cellStyle name="제목 5 5" xfId="15038"/>
    <cellStyle name="제목 5 6" xfId="15039"/>
    <cellStyle name="제목 6" xfId="15040"/>
    <cellStyle name="제목 6 2" xfId="15041"/>
    <cellStyle name="제목 6 3" xfId="15042"/>
    <cellStyle name="제목 7" xfId="15043"/>
    <cellStyle name="제목 7 2" xfId="15044"/>
    <cellStyle name="제목 7 3" xfId="15045"/>
    <cellStyle name="좋음" xfId="15046"/>
    <cellStyle name="좋음 2" xfId="15047"/>
    <cellStyle name="좋음 3" xfId="15048"/>
    <cellStyle name="좋음 4" xfId="15049"/>
    <cellStyle name="출력 2 2 2 2" xfId="15050"/>
    <cellStyle name="출력 2 2 2 3" xfId="15051"/>
    <cellStyle name="출력 2 2 3" xfId="15052"/>
    <cellStyle name="출력 2 2 3 3" xfId="15053"/>
    <cellStyle name="출력 2 3 3" xfId="15054"/>
    <cellStyle name="출력 2 4" xfId="15055"/>
    <cellStyle name="출력 2 4 3" xfId="15056"/>
    <cellStyle name="출력 3" xfId="15057"/>
    <cellStyle name="출력 3 3" xfId="15058"/>
    <cellStyle name="출력 5" xfId="15059"/>
    <cellStyle name="출력 6" xfId="15060"/>
    <cellStyle name="통화 [0]_1202" xfId="15061"/>
    <cellStyle name="표준 2" xfId="15062"/>
    <cellStyle name="표준 2 5" xfId="15063"/>
    <cellStyle name="표준 2 6" xfId="15064"/>
    <cellStyle name="하이퍼링크" xfId="15065"/>
    <cellStyle name="하이퍼링크 2" xfId="15066"/>
    <cellStyle name="하이퍼링크 2 2" xfId="15067"/>
    <cellStyle name="하이퍼링크 2 3" xfId="15068"/>
    <cellStyle name="하이퍼링크 3" xfId="15069"/>
    <cellStyle name="하이퍼링크 3 2" xfId="15070"/>
    <cellStyle name="하이퍼링크 3 3" xfId="15071"/>
    <cellStyle name="하이퍼링크 4" xfId="15072"/>
    <cellStyle name="하이퍼링크 4 2" xfId="15073"/>
    <cellStyle name="하이퍼링크 4 3" xfId="1507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0</xdr:colOff>
      <xdr:row>711</xdr:row>
      <xdr:rowOff>0</xdr:rowOff>
    </xdr:from>
    <xdr:to>
      <xdr:col>7</xdr:col>
      <xdr:colOff>304800</xdr:colOff>
      <xdr:row>716</xdr:row>
      <xdr:rowOff>114300</xdr:rowOff>
    </xdr:to>
    <xdr:sp>
      <xdr:nvSpPr>
        <xdr:cNvPr id="3" name="AutoShape 573" descr="D:\Program Files\Tencent\QQEIM\Users\2850155863\Image\C2C\XUW8{TW2DEIJ(69`}$7K.jpg"/>
        <xdr:cNvSpPr>
          <a:spLocks noChangeAspect="1" noChangeArrowheads="1"/>
        </xdr:cNvSpPr>
      </xdr:nvSpPr>
      <xdr:spPr>
        <a:xfrm>
          <a:off x="9429750" y="7418387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731</xdr:row>
      <xdr:rowOff>85725</xdr:rowOff>
    </xdr:from>
    <xdr:to>
      <xdr:col>7</xdr:col>
      <xdr:colOff>276225</xdr:colOff>
      <xdr:row>733</xdr:row>
      <xdr:rowOff>0</xdr:rowOff>
    </xdr:to>
    <xdr:sp>
      <xdr:nvSpPr>
        <xdr:cNvPr id="4" name="AutoShape 573" descr="D:\Program Files\Tencent\QQEIM\Users\2850155863\Image\C2C\XUW8{T_x0010_W2DEIJ(69`}$7K.jpg"/>
        <xdr:cNvSpPr>
          <a:spLocks noChangeAspect="1" noChangeArrowheads="1"/>
        </xdr:cNvSpPr>
      </xdr:nvSpPr>
      <xdr:spPr>
        <a:xfrm>
          <a:off x="9401175" y="75412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1371600</xdr:colOff>
      <xdr:row>731</xdr:row>
      <xdr:rowOff>47625</xdr:rowOff>
    </xdr:from>
    <xdr:to>
      <xdr:col>7</xdr:col>
      <xdr:colOff>257175</xdr:colOff>
      <xdr:row>733</xdr:row>
      <xdr:rowOff>28575</xdr:rowOff>
    </xdr:to>
    <xdr:sp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>
        <a:xfrm>
          <a:off x="9382125" y="75374500"/>
          <a:ext cx="3048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304800</xdr:colOff>
      <xdr:row>719</xdr:row>
      <xdr:rowOff>114300</xdr:rowOff>
    </xdr:to>
    <xdr:sp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>
        <a:xfrm>
          <a:off x="9429750" y="7475537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7</xdr:col>
      <xdr:colOff>152400</xdr:colOff>
      <xdr:row>34</xdr:row>
      <xdr:rowOff>19050</xdr:rowOff>
    </xdr:from>
    <xdr:ext cx="76200" cy="180975"/>
    <xdr:sp>
      <xdr:nvSpPr>
        <xdr:cNvPr id="3" name="Text Box 68"/>
        <xdr:cNvSpPr txBox="1">
          <a:spLocks noChangeArrowheads="1"/>
        </xdr:cNvSpPr>
      </xdr:nvSpPr>
      <xdr:spPr>
        <a:xfrm>
          <a:off x="10106025" y="687705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180975"/>
    <xdr:sp>
      <xdr:nvSpPr>
        <xdr:cNvPr id="4" name="Text Box 69"/>
        <xdr:cNvSpPr txBox="1">
          <a:spLocks noChangeArrowheads="1"/>
        </xdr:cNvSpPr>
      </xdr:nvSpPr>
      <xdr:spPr>
        <a:xfrm>
          <a:off x="10258425" y="702945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180975"/>
    <xdr:sp>
      <xdr:nvSpPr>
        <xdr:cNvPr id="5" name="Text Box 104"/>
        <xdr:cNvSpPr txBox="1">
          <a:spLocks noChangeArrowheads="1"/>
        </xdr:cNvSpPr>
      </xdr:nvSpPr>
      <xdr:spPr>
        <a:xfrm>
          <a:off x="9953625" y="6924675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180975"/>
    <xdr:sp>
      <xdr:nvSpPr>
        <xdr:cNvPr id="6" name="Text Box 154"/>
        <xdr:cNvSpPr txBox="1">
          <a:spLocks noChangeArrowheads="1"/>
        </xdr:cNvSpPr>
      </xdr:nvSpPr>
      <xdr:spPr>
        <a:xfrm>
          <a:off x="10563225" y="693420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180975"/>
    <xdr:sp>
      <xdr:nvSpPr>
        <xdr:cNvPr id="7" name="Text Box 229"/>
        <xdr:cNvSpPr txBox="1">
          <a:spLocks noChangeArrowheads="1"/>
        </xdr:cNvSpPr>
      </xdr:nvSpPr>
      <xdr:spPr>
        <a:xfrm>
          <a:off x="11001375" y="693420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180975"/>
    <xdr:sp>
      <xdr:nvSpPr>
        <xdr:cNvPr id="8" name="Text Box 355"/>
        <xdr:cNvSpPr txBox="1">
          <a:spLocks noChangeArrowheads="1"/>
        </xdr:cNvSpPr>
      </xdr:nvSpPr>
      <xdr:spPr>
        <a:xfrm>
          <a:off x="10410825" y="6981825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180975"/>
    <xdr:sp>
      <xdr:nvSpPr>
        <xdr:cNvPr id="9" name="Text Box 68"/>
        <xdr:cNvSpPr txBox="1">
          <a:spLocks noChangeArrowheads="1"/>
        </xdr:cNvSpPr>
      </xdr:nvSpPr>
      <xdr:spPr>
        <a:xfrm>
          <a:off x="10106025" y="687705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180975"/>
    <xdr:sp>
      <xdr:nvSpPr>
        <xdr:cNvPr id="10" name="Text Box 69"/>
        <xdr:cNvSpPr txBox="1">
          <a:spLocks noChangeArrowheads="1"/>
        </xdr:cNvSpPr>
      </xdr:nvSpPr>
      <xdr:spPr>
        <a:xfrm>
          <a:off x="10258425" y="702945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180975"/>
    <xdr:sp>
      <xdr:nvSpPr>
        <xdr:cNvPr id="11" name="Text Box 104"/>
        <xdr:cNvSpPr txBox="1">
          <a:spLocks noChangeArrowheads="1"/>
        </xdr:cNvSpPr>
      </xdr:nvSpPr>
      <xdr:spPr>
        <a:xfrm>
          <a:off x="9953625" y="6924675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180975"/>
    <xdr:sp>
      <xdr:nvSpPr>
        <xdr:cNvPr id="12" name="Text Box 154"/>
        <xdr:cNvSpPr txBox="1">
          <a:spLocks noChangeArrowheads="1"/>
        </xdr:cNvSpPr>
      </xdr:nvSpPr>
      <xdr:spPr>
        <a:xfrm>
          <a:off x="10563225" y="693420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180975"/>
    <xdr:sp>
      <xdr:nvSpPr>
        <xdr:cNvPr id="13" name="Text Box 229"/>
        <xdr:cNvSpPr txBox="1">
          <a:spLocks noChangeArrowheads="1"/>
        </xdr:cNvSpPr>
      </xdr:nvSpPr>
      <xdr:spPr>
        <a:xfrm>
          <a:off x="11001375" y="693420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180975"/>
    <xdr:sp>
      <xdr:nvSpPr>
        <xdr:cNvPr id="14" name="Text Box 355"/>
        <xdr:cNvSpPr txBox="1">
          <a:spLocks noChangeArrowheads="1"/>
        </xdr:cNvSpPr>
      </xdr:nvSpPr>
      <xdr:spPr>
        <a:xfrm>
          <a:off x="10410825" y="6981825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180975"/>
    <xdr:sp>
      <xdr:nvSpPr>
        <xdr:cNvPr id="15" name="Text Box 68"/>
        <xdr:cNvSpPr txBox="1">
          <a:spLocks noChangeArrowheads="1"/>
        </xdr:cNvSpPr>
      </xdr:nvSpPr>
      <xdr:spPr>
        <a:xfrm>
          <a:off x="10106025" y="687705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180975"/>
    <xdr:sp>
      <xdr:nvSpPr>
        <xdr:cNvPr id="16" name="Text Box 69"/>
        <xdr:cNvSpPr txBox="1">
          <a:spLocks noChangeArrowheads="1"/>
        </xdr:cNvSpPr>
      </xdr:nvSpPr>
      <xdr:spPr>
        <a:xfrm>
          <a:off x="10258425" y="702945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180975"/>
    <xdr:sp>
      <xdr:nvSpPr>
        <xdr:cNvPr id="17" name="Text Box 104"/>
        <xdr:cNvSpPr txBox="1">
          <a:spLocks noChangeArrowheads="1"/>
        </xdr:cNvSpPr>
      </xdr:nvSpPr>
      <xdr:spPr>
        <a:xfrm>
          <a:off x="9953625" y="6924675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180975"/>
    <xdr:sp>
      <xdr:nvSpPr>
        <xdr:cNvPr id="18" name="Text Box 154"/>
        <xdr:cNvSpPr txBox="1">
          <a:spLocks noChangeArrowheads="1"/>
        </xdr:cNvSpPr>
      </xdr:nvSpPr>
      <xdr:spPr>
        <a:xfrm>
          <a:off x="10563225" y="693420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180975"/>
    <xdr:sp>
      <xdr:nvSpPr>
        <xdr:cNvPr id="19" name="Text Box 229"/>
        <xdr:cNvSpPr txBox="1">
          <a:spLocks noChangeArrowheads="1"/>
        </xdr:cNvSpPr>
      </xdr:nvSpPr>
      <xdr:spPr>
        <a:xfrm>
          <a:off x="11001375" y="693420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180975"/>
    <xdr:sp>
      <xdr:nvSpPr>
        <xdr:cNvPr id="20" name="Text Box 355"/>
        <xdr:cNvSpPr txBox="1">
          <a:spLocks noChangeArrowheads="1"/>
        </xdr:cNvSpPr>
      </xdr:nvSpPr>
      <xdr:spPr>
        <a:xfrm>
          <a:off x="10410825" y="6981825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180975"/>
    <xdr:sp>
      <xdr:nvSpPr>
        <xdr:cNvPr id="21" name="Text Box 68"/>
        <xdr:cNvSpPr txBox="1">
          <a:spLocks noChangeArrowheads="1"/>
        </xdr:cNvSpPr>
      </xdr:nvSpPr>
      <xdr:spPr>
        <a:xfrm>
          <a:off x="10106025" y="687705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180975"/>
    <xdr:sp>
      <xdr:nvSpPr>
        <xdr:cNvPr id="22" name="Text Box 69"/>
        <xdr:cNvSpPr txBox="1">
          <a:spLocks noChangeArrowheads="1"/>
        </xdr:cNvSpPr>
      </xdr:nvSpPr>
      <xdr:spPr>
        <a:xfrm>
          <a:off x="10258425" y="702945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180975"/>
    <xdr:sp>
      <xdr:nvSpPr>
        <xdr:cNvPr id="23" name="Text Box 104"/>
        <xdr:cNvSpPr txBox="1">
          <a:spLocks noChangeArrowheads="1"/>
        </xdr:cNvSpPr>
      </xdr:nvSpPr>
      <xdr:spPr>
        <a:xfrm>
          <a:off x="9953625" y="6924675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180975"/>
    <xdr:sp>
      <xdr:nvSpPr>
        <xdr:cNvPr id="24" name="Text Box 154"/>
        <xdr:cNvSpPr txBox="1">
          <a:spLocks noChangeArrowheads="1"/>
        </xdr:cNvSpPr>
      </xdr:nvSpPr>
      <xdr:spPr>
        <a:xfrm>
          <a:off x="10563225" y="693420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180975"/>
    <xdr:sp>
      <xdr:nvSpPr>
        <xdr:cNvPr id="25" name="Text Box 229"/>
        <xdr:cNvSpPr txBox="1">
          <a:spLocks noChangeArrowheads="1"/>
        </xdr:cNvSpPr>
      </xdr:nvSpPr>
      <xdr:spPr>
        <a:xfrm>
          <a:off x="11001375" y="693420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180975"/>
    <xdr:sp>
      <xdr:nvSpPr>
        <xdr:cNvPr id="26" name="Text Box 355"/>
        <xdr:cNvSpPr txBox="1">
          <a:spLocks noChangeArrowheads="1"/>
        </xdr:cNvSpPr>
      </xdr:nvSpPr>
      <xdr:spPr>
        <a:xfrm>
          <a:off x="10410825" y="6981825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7" Type="http://schemas.openxmlformats.org/officeDocument/2006/relationships/hyperlink" Target="https://www.maersk.com.cn/schedules/vesselSchedules?vesselCode=V49&amp;fromDate=2021-07-27" TargetMode="External"/><Relationship Id="rId6" Type="http://schemas.openxmlformats.org/officeDocument/2006/relationships/hyperlink" Target="https://www.maersk.com.cn/schedules/vesselSchedules?vesselCode=8HG&amp;fromDate=2021-06-29" TargetMode="External"/><Relationship Id="rId5" Type="http://schemas.openxmlformats.org/officeDocument/2006/relationships/hyperlink" Target="https://www.maersk.com.cn/schedules/vesselSchedules?vesselCode=E3X&amp;fromDate=2021-06-29" TargetMode="External"/><Relationship Id="rId4" Type="http://schemas.openxmlformats.org/officeDocument/2006/relationships/hyperlink" Target="https://www.maersk.com.cn/schedules/vesselSchedules?vesselCode=C3N&amp;fromDate=2021-06-29" TargetMode="External"/><Relationship Id="rId3" Type="http://schemas.openxmlformats.org/officeDocument/2006/relationships/hyperlink" Target="https://www.maersk.com.cn/schedules/vesselSchedules?vesselCode=F6N&amp;fromDate=2021-06-29" TargetMode="External"/><Relationship Id="rId2" Type="http://schemas.openxmlformats.org/officeDocument/2006/relationships/hyperlink" Target="https://www.maersk.com.cn/schedules/vesselSchedules?vesselCode=C5M&amp;fromDate=2021-06-23" TargetMode="External"/><Relationship Id="rId1" Type="http://schemas.openxmlformats.org/officeDocument/2006/relationships/hyperlink" Target="javascript:void(0);" TargetMode="External"/></Relationships>
</file>

<file path=xl/worksheets/_rels/sheet3.xml.rels><?xml version="1.0" encoding="UTF-8" standalone="yes"?>
<Relationships xmlns="http://schemas.openxmlformats.org/package/2006/relationships"><Relationship Id="rId9" Type="http://schemas.openxmlformats.org/officeDocument/2006/relationships/hyperlink" Target="https://www.cma-cgm.com/ebusiness/schedules/voyage/detail?voyageReference=0PPA3E1MA" TargetMode="External"/><Relationship Id="rId8" Type="http://schemas.openxmlformats.org/officeDocument/2006/relationships/hyperlink" Target="https://www.cma-cgm.com/ebusiness/schedules/voyage/detail?voyageReference=0PPA1E1MA" TargetMode="External"/><Relationship Id="rId7" Type="http://schemas.openxmlformats.org/officeDocument/2006/relationships/hyperlink" Target="https://www.cma-cgm.com/ebusiness/schedules/voyage/detail?voyageReference=0PP9ZE1MA" TargetMode="External"/><Relationship Id="rId6" Type="http://schemas.openxmlformats.org/officeDocument/2006/relationships/hyperlink" Target="javascript:void(0);" TargetMode="External"/><Relationship Id="rId5" Type="http://schemas.openxmlformats.org/officeDocument/2006/relationships/hyperlink" Target="https://www.vesselfinder.com/?imo=9784245" TargetMode="External"/><Relationship Id="rId4" Type="http://schemas.openxmlformats.org/officeDocument/2006/relationships/hyperlink" Target="https://www.vesselfinder.com/?imo=9810068" TargetMode="External"/><Relationship Id="rId3" Type="http://schemas.openxmlformats.org/officeDocument/2006/relationships/hyperlink" Target="https://www.vesselfinder.com/?imo=9784233" TargetMode="External"/><Relationship Id="rId2" Type="http://schemas.openxmlformats.org/officeDocument/2006/relationships/hyperlink" Target="https://www.vesselfinder.com/?imo=9810111" TargetMode="External"/><Relationship Id="rId16" Type="http://schemas.openxmlformats.org/officeDocument/2006/relationships/hyperlink" Target="https://www.cma-cgm.com/ebusiness/schedules/voyage/detail?voyageReference=0KC0PW1MA" TargetMode="External"/><Relationship Id="rId15" Type="http://schemas.openxmlformats.org/officeDocument/2006/relationships/hyperlink" Target="https://www.cma-cgm.com/ebusiness/schedules/voyage/detail?voyageReference=0FB3HW1MA" TargetMode="External"/><Relationship Id="rId14" Type="http://schemas.openxmlformats.org/officeDocument/2006/relationships/hyperlink" Target="https://www.cma-cgm.com/ebusiness/schedules/voyage/detail?voyageReference=0FB3DW1MA" TargetMode="External"/><Relationship Id="rId13" Type="http://schemas.openxmlformats.org/officeDocument/2006/relationships/hyperlink" Target="https://www.cma-cgm.com/ebusiness/schedules/voyage/detail?voyageReference=0FB3BW1MA" TargetMode="External"/><Relationship Id="rId12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11" Type="http://schemas.openxmlformats.org/officeDocument/2006/relationships/hyperlink" Target="https://www.cma-cgm.com/ebusiness/schedules/voyage/detail?voyageReference=0PPA7E1MA" TargetMode="External"/><Relationship Id="rId10" Type="http://schemas.openxmlformats.org/officeDocument/2006/relationships/hyperlink" Target="https://www.cma-cgm.com/ebusiness/schedules/voyage/detail?voyageReference=0PPA5E1MA" TargetMode="Externa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/Relationships>
</file>

<file path=xl/worksheets/_rels/sheet4.xml.rels><?xml version="1.0" encoding="UTF-8" standalone="yes"?>
<Relationships xmlns="http://schemas.openxmlformats.org/package/2006/relationships"><Relationship Id="rId4" Type="http://schemas.openxmlformats.org/officeDocument/2006/relationships/hyperlink" Target="javascript:void(0);" TargetMode="External"/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261"/>
  <sheetViews>
    <sheetView tabSelected="1" workbookViewId="0">
      <selection activeCell="H6" sqref="H6"/>
    </sheetView>
  </sheetViews>
  <sheetFormatPr defaultColWidth="9" defaultRowHeight="14.25"/>
  <cols>
    <col min="1" max="1" width="24" style="933" customWidth="1"/>
    <col min="2" max="2" width="35.5" style="934" customWidth="1"/>
    <col min="3" max="3" width="11" customWidth="1"/>
    <col min="4" max="4" width="19.25" style="934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="926" customFormat="1" ht="67.5" customHeight="1" spans="1:7">
      <c r="A1" s="935" t="s">
        <v>0</v>
      </c>
      <c r="B1" s="935"/>
      <c r="C1" s="935"/>
      <c r="D1" s="935"/>
      <c r="E1" s="935"/>
      <c r="F1" s="935"/>
      <c r="G1" s="935"/>
    </row>
    <row r="2" s="926" customFormat="1" ht="33.75" customHeight="1" spans="1:7">
      <c r="A2" s="936" t="s">
        <v>1</v>
      </c>
      <c r="B2" s="936"/>
      <c r="C2" s="937"/>
      <c r="D2" s="938"/>
      <c r="E2" s="937"/>
      <c r="F2" s="937"/>
      <c r="G2" s="939" t="s">
        <v>2</v>
      </c>
    </row>
    <row r="3" s="927" customFormat="1" ht="22.5" customHeight="1" spans="1:7">
      <c r="A3" s="940" t="s">
        <v>3</v>
      </c>
      <c r="B3" s="940"/>
      <c r="C3" s="940"/>
      <c r="D3" s="940"/>
      <c r="E3" s="940"/>
      <c r="F3" s="940"/>
      <c r="G3" s="940"/>
    </row>
    <row r="4" s="928" customFormat="1" ht="15.75" customHeight="1" spans="1:7">
      <c r="A4" s="941" t="s">
        <v>4</v>
      </c>
      <c r="B4" s="941"/>
      <c r="C4" s="942"/>
      <c r="D4" s="943"/>
      <c r="E4" s="943"/>
      <c r="F4" s="943"/>
      <c r="G4" s="944"/>
    </row>
    <row r="5" s="928" customFormat="1" ht="15.75" customHeight="1" spans="1:7">
      <c r="A5" s="945"/>
      <c r="B5" s="946" t="s">
        <v>5</v>
      </c>
      <c r="C5" s="946" t="s">
        <v>6</v>
      </c>
      <c r="D5" s="946" t="s">
        <v>7</v>
      </c>
      <c r="E5" s="947" t="s">
        <v>8</v>
      </c>
      <c r="F5" s="947" t="s">
        <v>8</v>
      </c>
      <c r="G5" s="947" t="s">
        <v>4</v>
      </c>
    </row>
    <row r="6" s="928" customFormat="1" ht="15.75" customHeight="1" spans="1:7">
      <c r="A6" s="945"/>
      <c r="B6" s="948"/>
      <c r="C6" s="948"/>
      <c r="D6" s="948"/>
      <c r="E6" s="948" t="s">
        <v>9</v>
      </c>
      <c r="F6" s="947" t="s">
        <v>10</v>
      </c>
      <c r="G6" s="947" t="s">
        <v>11</v>
      </c>
    </row>
    <row r="7" s="928" customFormat="1" ht="15.75" customHeight="1" spans="1:7">
      <c r="A7" s="949"/>
      <c r="B7" s="950" t="s">
        <v>12</v>
      </c>
      <c r="C7" s="951" t="s">
        <v>13</v>
      </c>
      <c r="D7" s="952" t="s">
        <v>14</v>
      </c>
      <c r="E7" s="953">
        <v>44378</v>
      </c>
      <c r="F7" s="953">
        <f>E7+5</f>
        <v>44383</v>
      </c>
      <c r="G7" s="954">
        <f>F7+32</f>
        <v>44415</v>
      </c>
    </row>
    <row r="8" s="928" customFormat="1" ht="15.75" customHeight="1" spans="1:7">
      <c r="A8" s="949"/>
      <c r="B8" s="950" t="s">
        <v>15</v>
      </c>
      <c r="C8" s="950" t="s">
        <v>16</v>
      </c>
      <c r="D8" s="955"/>
      <c r="E8" s="956">
        <f>E7+7</f>
        <v>44385</v>
      </c>
      <c r="F8" s="953">
        <f t="shared" ref="E8:G11" si="0">F7+7</f>
        <v>44390</v>
      </c>
      <c r="G8" s="954">
        <f t="shared" si="0"/>
        <v>44422</v>
      </c>
    </row>
    <row r="9" s="928" customFormat="1" ht="15.75" customHeight="1" spans="1:7">
      <c r="A9" s="949"/>
      <c r="B9" s="950" t="s">
        <v>17</v>
      </c>
      <c r="C9" s="957" t="s">
        <v>16</v>
      </c>
      <c r="D9" s="955"/>
      <c r="E9" s="956">
        <f t="shared" si="0"/>
        <v>44392</v>
      </c>
      <c r="F9" s="953">
        <f t="shared" si="0"/>
        <v>44397</v>
      </c>
      <c r="G9" s="954">
        <f t="shared" si="0"/>
        <v>44429</v>
      </c>
    </row>
    <row r="10" s="928" customFormat="1" ht="15.75" customHeight="1" spans="1:7">
      <c r="A10" s="949"/>
      <c r="B10" s="950" t="s">
        <v>18</v>
      </c>
      <c r="C10" s="957" t="s">
        <v>19</v>
      </c>
      <c r="D10" s="955"/>
      <c r="E10" s="956">
        <f t="shared" si="0"/>
        <v>44399</v>
      </c>
      <c r="F10" s="953">
        <f t="shared" si="0"/>
        <v>44404</v>
      </c>
      <c r="G10" s="954">
        <f t="shared" si="0"/>
        <v>44436</v>
      </c>
    </row>
    <row r="11" s="928" customFormat="1" ht="15.75" customHeight="1" spans="1:7">
      <c r="A11" s="958"/>
      <c r="B11" s="950" t="s">
        <v>20</v>
      </c>
      <c r="C11" s="957" t="s">
        <v>19</v>
      </c>
      <c r="D11" s="959"/>
      <c r="E11" s="956">
        <f t="shared" si="0"/>
        <v>44406</v>
      </c>
      <c r="F11" s="953">
        <f t="shared" si="0"/>
        <v>44411</v>
      </c>
      <c r="G11" s="954">
        <f t="shared" si="0"/>
        <v>44443</v>
      </c>
    </row>
    <row r="12" s="928" customFormat="1" ht="15.75" customHeight="1" spans="1:7">
      <c r="A12" s="958"/>
      <c r="B12" s="960"/>
      <c r="C12" s="960"/>
      <c r="D12" s="960"/>
      <c r="E12" s="960"/>
      <c r="F12" s="960"/>
      <c r="G12" s="960"/>
    </row>
    <row r="13" s="928" customFormat="1" ht="15.75" customHeight="1" spans="1:7">
      <c r="A13" s="958"/>
      <c r="B13" s="961"/>
      <c r="C13" s="961"/>
      <c r="D13" s="961"/>
      <c r="E13" s="961"/>
      <c r="F13" s="961"/>
      <c r="G13" s="961"/>
    </row>
    <row r="14" s="928" customFormat="1" ht="15.75" customHeight="1" spans="1:7">
      <c r="A14" s="958"/>
      <c r="B14" s="962" t="s">
        <v>5</v>
      </c>
      <c r="C14" s="962" t="s">
        <v>6</v>
      </c>
      <c r="D14" s="962" t="s">
        <v>7</v>
      </c>
      <c r="E14" s="947" t="s">
        <v>8</v>
      </c>
      <c r="F14" s="947" t="s">
        <v>8</v>
      </c>
      <c r="G14" s="947" t="s">
        <v>4</v>
      </c>
    </row>
    <row r="15" s="928" customFormat="1" ht="15.75" customHeight="1" spans="1:7">
      <c r="A15" s="958"/>
      <c r="B15" s="963"/>
      <c r="C15" s="963"/>
      <c r="D15" s="963"/>
      <c r="E15" s="948" t="s">
        <v>9</v>
      </c>
      <c r="F15" s="947" t="s">
        <v>10</v>
      </c>
      <c r="G15" s="947" t="s">
        <v>11</v>
      </c>
    </row>
    <row r="16" s="928" customFormat="1" ht="15.75" customHeight="1" spans="1:7">
      <c r="A16" s="958"/>
      <c r="B16" s="950" t="s">
        <v>21</v>
      </c>
      <c r="C16" s="951" t="s">
        <v>22</v>
      </c>
      <c r="D16" s="964" t="s">
        <v>23</v>
      </c>
      <c r="E16" s="953">
        <v>44375</v>
      </c>
      <c r="F16" s="953">
        <f>E16+4</f>
        <v>44379</v>
      </c>
      <c r="G16" s="953">
        <f>F16+26</f>
        <v>44405</v>
      </c>
    </row>
    <row r="17" s="928" customFormat="1" ht="15.75" customHeight="1" spans="1:7">
      <c r="A17" s="958"/>
      <c r="B17" s="950" t="s">
        <v>24</v>
      </c>
      <c r="C17" s="950" t="s">
        <v>25</v>
      </c>
      <c r="D17" s="965"/>
      <c r="E17" s="966">
        <f t="shared" ref="E17:G20" si="1">E16+7</f>
        <v>44382</v>
      </c>
      <c r="F17" s="953">
        <f t="shared" si="1"/>
        <v>44386</v>
      </c>
      <c r="G17" s="954">
        <f t="shared" si="1"/>
        <v>44412</v>
      </c>
    </row>
    <row r="18" s="928" customFormat="1" ht="15.75" customHeight="1" spans="1:7">
      <c r="A18" s="958"/>
      <c r="B18" s="967" t="s">
        <v>26</v>
      </c>
      <c r="C18" s="957" t="s">
        <v>27</v>
      </c>
      <c r="D18" s="965"/>
      <c r="E18" s="966">
        <f t="shared" si="1"/>
        <v>44389</v>
      </c>
      <c r="F18" s="953">
        <f t="shared" si="1"/>
        <v>44393</v>
      </c>
      <c r="G18" s="954">
        <f t="shared" si="1"/>
        <v>44419</v>
      </c>
    </row>
    <row r="19" s="928" customFormat="1" ht="15.75" customHeight="1" spans="1:7">
      <c r="A19" s="958"/>
      <c r="B19" s="957" t="s">
        <v>28</v>
      </c>
      <c r="C19" s="957" t="s">
        <v>29</v>
      </c>
      <c r="D19" s="965"/>
      <c r="E19" s="966">
        <f t="shared" si="1"/>
        <v>44396</v>
      </c>
      <c r="F19" s="953">
        <f t="shared" si="1"/>
        <v>44400</v>
      </c>
      <c r="G19" s="954">
        <f t="shared" si="1"/>
        <v>44426</v>
      </c>
    </row>
    <row r="20" s="928" customFormat="1" ht="15.75" customHeight="1" spans="1:7">
      <c r="A20" s="958"/>
      <c r="B20" s="957" t="s">
        <v>30</v>
      </c>
      <c r="C20" s="957" t="s">
        <v>31</v>
      </c>
      <c r="D20" s="968"/>
      <c r="E20" s="966">
        <f t="shared" si="1"/>
        <v>44403</v>
      </c>
      <c r="F20" s="953">
        <f t="shared" si="1"/>
        <v>44407</v>
      </c>
      <c r="G20" s="954">
        <f t="shared" si="1"/>
        <v>44433</v>
      </c>
    </row>
    <row r="21" s="928" customFormat="1" ht="15.75" customHeight="1" spans="1:7">
      <c r="A21" s="958"/>
      <c r="B21" s="969"/>
      <c r="C21" s="969"/>
      <c r="D21" s="970"/>
      <c r="E21" s="971"/>
      <c r="F21" s="972"/>
      <c r="G21" s="972"/>
    </row>
    <row r="22" s="928" customFormat="1" ht="15.75" customHeight="1" spans="1:7">
      <c r="A22" s="958"/>
      <c r="B22" s="973"/>
      <c r="C22" s="973"/>
      <c r="D22" s="973"/>
      <c r="E22" s="973"/>
      <c r="F22" s="972"/>
      <c r="G22" s="972"/>
    </row>
    <row r="23" s="928" customFormat="1" ht="15.75" customHeight="1" spans="1:7">
      <c r="A23" s="958"/>
      <c r="B23" s="946" t="s">
        <v>5</v>
      </c>
      <c r="C23" s="946" t="s">
        <v>6</v>
      </c>
      <c r="D23" s="946" t="s">
        <v>7</v>
      </c>
      <c r="E23" s="947" t="s">
        <v>8</v>
      </c>
      <c r="F23" s="947" t="s">
        <v>8</v>
      </c>
      <c r="G23" s="947" t="s">
        <v>4</v>
      </c>
    </row>
    <row r="24" s="928" customFormat="1" ht="15.75" customHeight="1" spans="1:7">
      <c r="A24" s="958"/>
      <c r="B24" s="948"/>
      <c r="C24" s="948"/>
      <c r="D24" s="948"/>
      <c r="E24" s="948" t="s">
        <v>9</v>
      </c>
      <c r="F24" s="947" t="s">
        <v>10</v>
      </c>
      <c r="G24" s="947" t="s">
        <v>11</v>
      </c>
    </row>
    <row r="25" s="928" customFormat="1" ht="15.75" customHeight="1" spans="1:7">
      <c r="A25" s="958"/>
      <c r="B25" s="974" t="s">
        <v>32</v>
      </c>
      <c r="C25" s="975" t="s">
        <v>33</v>
      </c>
      <c r="D25" s="952" t="s">
        <v>34</v>
      </c>
      <c r="E25" s="953">
        <v>44374</v>
      </c>
      <c r="F25" s="953">
        <f>E25+4</f>
        <v>44378</v>
      </c>
      <c r="G25" s="953">
        <f>F25+30</f>
        <v>44408</v>
      </c>
    </row>
    <row r="26" s="928" customFormat="1" ht="15.75" customHeight="1" spans="1:7">
      <c r="A26" s="958"/>
      <c r="B26" s="974" t="s">
        <v>35</v>
      </c>
      <c r="C26" s="975" t="s">
        <v>36</v>
      </c>
      <c r="D26" s="955"/>
      <c r="E26" s="966">
        <f t="shared" ref="E26:G29" si="2">E25+7</f>
        <v>44381</v>
      </c>
      <c r="F26" s="953">
        <f t="shared" si="2"/>
        <v>44385</v>
      </c>
      <c r="G26" s="954">
        <f t="shared" si="2"/>
        <v>44415</v>
      </c>
    </row>
    <row r="27" s="928" customFormat="1" ht="15.75" customHeight="1" spans="1:7">
      <c r="A27" s="958"/>
      <c r="B27" s="974" t="s">
        <v>37</v>
      </c>
      <c r="C27" s="975" t="s">
        <v>38</v>
      </c>
      <c r="D27" s="955"/>
      <c r="E27" s="966">
        <f t="shared" si="2"/>
        <v>44388</v>
      </c>
      <c r="F27" s="953">
        <f t="shared" si="2"/>
        <v>44392</v>
      </c>
      <c r="G27" s="954">
        <f t="shared" si="2"/>
        <v>44422</v>
      </c>
    </row>
    <row r="28" s="928" customFormat="1" ht="15.75" customHeight="1" spans="1:7">
      <c r="A28" s="958"/>
      <c r="B28" s="974" t="s">
        <v>39</v>
      </c>
      <c r="C28" s="975" t="s">
        <v>40</v>
      </c>
      <c r="D28" s="955"/>
      <c r="E28" s="966">
        <f t="shared" si="2"/>
        <v>44395</v>
      </c>
      <c r="F28" s="953">
        <f t="shared" si="2"/>
        <v>44399</v>
      </c>
      <c r="G28" s="954">
        <f t="shared" si="2"/>
        <v>44429</v>
      </c>
    </row>
    <row r="29" s="928" customFormat="1" ht="15.75" customHeight="1" spans="1:7">
      <c r="A29" s="958"/>
      <c r="B29" s="974" t="s">
        <v>41</v>
      </c>
      <c r="C29" s="975" t="s">
        <v>42</v>
      </c>
      <c r="D29" s="959"/>
      <c r="E29" s="966">
        <f t="shared" si="2"/>
        <v>44402</v>
      </c>
      <c r="F29" s="953">
        <f t="shared" si="2"/>
        <v>44406</v>
      </c>
      <c r="G29" s="954">
        <f t="shared" si="2"/>
        <v>44436</v>
      </c>
    </row>
    <row r="30" s="928" customFormat="1" ht="15.75" customHeight="1" spans="1:7">
      <c r="A30" s="958"/>
      <c r="B30" s="976"/>
      <c r="C30" s="976"/>
      <c r="D30" s="977"/>
      <c r="E30" s="971"/>
      <c r="F30" s="978"/>
      <c r="G30" s="972"/>
    </row>
    <row r="31" s="928" customFormat="1" ht="15.75" customHeight="1" spans="1:7">
      <c r="A31" s="958"/>
      <c r="B31" s="973"/>
      <c r="C31" s="973"/>
      <c r="D31" s="973"/>
      <c r="E31" s="973"/>
      <c r="F31" s="972"/>
      <c r="G31" s="972"/>
    </row>
    <row r="32" s="928" customFormat="1" ht="15.75" customHeight="1" spans="1:7">
      <c r="A32" s="958"/>
      <c r="B32" s="973"/>
      <c r="C32" s="973"/>
      <c r="D32" s="973"/>
      <c r="E32" s="973"/>
      <c r="F32" s="972"/>
      <c r="G32" s="972"/>
    </row>
    <row r="33" s="928" customFormat="1" ht="15.75" customHeight="1" spans="1:7">
      <c r="A33" s="979"/>
      <c r="B33" s="979"/>
      <c r="C33" s="980"/>
      <c r="D33" s="981"/>
      <c r="E33" s="981"/>
      <c r="F33" s="979"/>
      <c r="G33" s="979"/>
    </row>
    <row r="34" s="928" customFormat="1" ht="15.75" customHeight="1" spans="1:7">
      <c r="A34" s="982" t="s">
        <v>43</v>
      </c>
      <c r="B34" s="946" t="s">
        <v>5</v>
      </c>
      <c r="C34" s="946" t="s">
        <v>6</v>
      </c>
      <c r="D34" s="946" t="s">
        <v>7</v>
      </c>
      <c r="E34" s="947" t="s">
        <v>8</v>
      </c>
      <c r="F34" s="947" t="s">
        <v>8</v>
      </c>
      <c r="G34" s="946" t="s">
        <v>43</v>
      </c>
    </row>
    <row r="35" s="928" customFormat="1" ht="15.75" customHeight="1" spans="1:7">
      <c r="A35" s="982"/>
      <c r="B35" s="948"/>
      <c r="C35" s="948"/>
      <c r="D35" s="948"/>
      <c r="E35" s="948" t="s">
        <v>9</v>
      </c>
      <c r="F35" s="983" t="s">
        <v>10</v>
      </c>
      <c r="G35" s="947" t="s">
        <v>11</v>
      </c>
    </row>
    <row r="36" s="928" customFormat="1" ht="15.75" customHeight="1" spans="1:7">
      <c r="A36" s="982"/>
      <c r="B36" s="984" t="s">
        <v>44</v>
      </c>
      <c r="C36" s="985" t="s">
        <v>45</v>
      </c>
      <c r="D36" s="952" t="s">
        <v>46</v>
      </c>
      <c r="E36" s="953">
        <v>44376</v>
      </c>
      <c r="F36" s="953">
        <f>E36+4</f>
        <v>44380</v>
      </c>
      <c r="G36" s="953">
        <f>F36+26</f>
        <v>44406</v>
      </c>
    </row>
    <row r="37" s="928" customFormat="1" ht="15.75" customHeight="1" spans="1:7">
      <c r="A37" s="982"/>
      <c r="B37" s="984" t="s">
        <v>47</v>
      </c>
      <c r="C37" s="985" t="s">
        <v>48</v>
      </c>
      <c r="D37" s="955"/>
      <c r="E37" s="966">
        <f t="shared" ref="E37:G40" si="3">E36+7</f>
        <v>44383</v>
      </c>
      <c r="F37" s="953">
        <f t="shared" si="3"/>
        <v>44387</v>
      </c>
      <c r="G37" s="954">
        <f t="shared" si="3"/>
        <v>44413</v>
      </c>
    </row>
    <row r="38" s="928" customFormat="1" ht="15.75" customHeight="1" spans="1:7">
      <c r="A38" s="982"/>
      <c r="B38" s="984" t="s">
        <v>49</v>
      </c>
      <c r="C38" s="985" t="s">
        <v>50</v>
      </c>
      <c r="D38" s="955"/>
      <c r="E38" s="966">
        <f t="shared" si="3"/>
        <v>44390</v>
      </c>
      <c r="F38" s="953">
        <f t="shared" si="3"/>
        <v>44394</v>
      </c>
      <c r="G38" s="954">
        <f t="shared" si="3"/>
        <v>44420</v>
      </c>
    </row>
    <row r="39" s="928" customFormat="1" ht="15.75" customHeight="1" spans="1:7">
      <c r="A39" s="982"/>
      <c r="B39" s="984" t="s">
        <v>51</v>
      </c>
      <c r="C39" s="985" t="s">
        <v>52</v>
      </c>
      <c r="D39" s="955"/>
      <c r="E39" s="966">
        <f t="shared" si="3"/>
        <v>44397</v>
      </c>
      <c r="F39" s="953">
        <f t="shared" si="3"/>
        <v>44401</v>
      </c>
      <c r="G39" s="954">
        <f t="shared" si="3"/>
        <v>44427</v>
      </c>
    </row>
    <row r="40" s="928" customFormat="1" ht="15.75" customHeight="1" spans="1:7">
      <c r="A40" s="982"/>
      <c r="B40" s="950" t="s">
        <v>53</v>
      </c>
      <c r="C40" s="985" t="s">
        <v>54</v>
      </c>
      <c r="D40" s="959"/>
      <c r="E40" s="966">
        <f t="shared" si="3"/>
        <v>44404</v>
      </c>
      <c r="F40" s="953">
        <f t="shared" si="3"/>
        <v>44408</v>
      </c>
      <c r="G40" s="954">
        <f t="shared" si="3"/>
        <v>44434</v>
      </c>
    </row>
    <row r="41" s="928" customFormat="1" ht="15.75" customHeight="1" spans="1:7">
      <c r="A41" s="982"/>
      <c r="B41" s="973"/>
      <c r="C41" s="973"/>
      <c r="D41" s="973"/>
      <c r="E41" s="973"/>
      <c r="F41" s="972"/>
      <c r="G41" s="972"/>
    </row>
    <row r="42" s="928" customFormat="1" ht="15.75" customHeight="1" spans="1:7">
      <c r="A42" s="979"/>
      <c r="B42" s="979"/>
      <c r="C42" s="980"/>
      <c r="D42" s="981"/>
      <c r="E42" s="981"/>
      <c r="F42" s="979"/>
      <c r="G42" s="979"/>
    </row>
    <row r="43" s="928" customFormat="1" ht="15.75" customHeight="1" spans="1:7">
      <c r="A43" s="982" t="s">
        <v>55</v>
      </c>
      <c r="B43" s="946" t="s">
        <v>5</v>
      </c>
      <c r="C43" s="946" t="s">
        <v>6</v>
      </c>
      <c r="D43" s="946" t="s">
        <v>7</v>
      </c>
      <c r="E43" s="947" t="s">
        <v>8</v>
      </c>
      <c r="F43" s="947" t="s">
        <v>8</v>
      </c>
      <c r="G43" s="946" t="s">
        <v>55</v>
      </c>
    </row>
    <row r="44" s="928" customFormat="1" ht="15.75" customHeight="1" spans="1:7">
      <c r="A44" s="982"/>
      <c r="B44" s="948"/>
      <c r="C44" s="948"/>
      <c r="D44" s="948"/>
      <c r="E44" s="948" t="s">
        <v>9</v>
      </c>
      <c r="F44" s="986" t="s">
        <v>10</v>
      </c>
      <c r="G44" s="946" t="s">
        <v>11</v>
      </c>
    </row>
    <row r="45" s="928" customFormat="1" ht="15.75" customHeight="1" spans="1:7">
      <c r="A45" s="982"/>
      <c r="B45" s="950" t="s">
        <v>12</v>
      </c>
      <c r="C45" s="951" t="s">
        <v>13</v>
      </c>
      <c r="D45" s="952" t="s">
        <v>14</v>
      </c>
      <c r="E45" s="953">
        <v>44378</v>
      </c>
      <c r="F45" s="953">
        <f>E45+5</f>
        <v>44383</v>
      </c>
      <c r="G45" s="954">
        <f>F45+33</f>
        <v>44416</v>
      </c>
    </row>
    <row r="46" s="928" customFormat="1" ht="15.75" customHeight="1" spans="1:7">
      <c r="A46" s="982"/>
      <c r="B46" s="950" t="s">
        <v>15</v>
      </c>
      <c r="C46" s="950" t="s">
        <v>16</v>
      </c>
      <c r="D46" s="955"/>
      <c r="E46" s="956">
        <f t="shared" ref="E46:G49" si="4">E45+7</f>
        <v>44385</v>
      </c>
      <c r="F46" s="953">
        <f t="shared" si="4"/>
        <v>44390</v>
      </c>
      <c r="G46" s="954">
        <f t="shared" si="4"/>
        <v>44423</v>
      </c>
    </row>
    <row r="47" s="928" customFormat="1" ht="15.75" customHeight="1" spans="1:7">
      <c r="A47" s="982"/>
      <c r="B47" s="950" t="s">
        <v>17</v>
      </c>
      <c r="C47" s="957" t="s">
        <v>16</v>
      </c>
      <c r="D47" s="955"/>
      <c r="E47" s="956">
        <f t="shared" si="4"/>
        <v>44392</v>
      </c>
      <c r="F47" s="953">
        <f t="shared" si="4"/>
        <v>44397</v>
      </c>
      <c r="G47" s="954">
        <f t="shared" si="4"/>
        <v>44430</v>
      </c>
    </row>
    <row r="48" s="928" customFormat="1" ht="15.75" customHeight="1" spans="1:7">
      <c r="A48" s="982"/>
      <c r="B48" s="950" t="s">
        <v>18</v>
      </c>
      <c r="C48" s="957" t="s">
        <v>19</v>
      </c>
      <c r="D48" s="955"/>
      <c r="E48" s="956">
        <f t="shared" si="4"/>
        <v>44399</v>
      </c>
      <c r="F48" s="953">
        <f t="shared" si="4"/>
        <v>44404</v>
      </c>
      <c r="G48" s="954">
        <f t="shared" si="4"/>
        <v>44437</v>
      </c>
    </row>
    <row r="49" s="928" customFormat="1" ht="15.75" customHeight="1" spans="1:7">
      <c r="A49" s="982"/>
      <c r="B49" s="950" t="s">
        <v>20</v>
      </c>
      <c r="C49" s="957" t="s">
        <v>19</v>
      </c>
      <c r="D49" s="959"/>
      <c r="E49" s="956">
        <f t="shared" si="4"/>
        <v>44406</v>
      </c>
      <c r="F49" s="953">
        <f t="shared" si="4"/>
        <v>44411</v>
      </c>
      <c r="G49" s="954">
        <f t="shared" si="4"/>
        <v>44444</v>
      </c>
    </row>
    <row r="50" s="928" customFormat="1" ht="15.75" customHeight="1" spans="1:7">
      <c r="A50" s="982"/>
      <c r="B50" s="980"/>
      <c r="C50" s="980"/>
      <c r="D50" s="981"/>
      <c r="E50" s="981"/>
      <c r="F50" s="979"/>
      <c r="G50" s="979"/>
    </row>
    <row r="51" s="928" customFormat="1" ht="15.75" customHeight="1" spans="1:7">
      <c r="A51" s="979"/>
      <c r="B51" s="979"/>
      <c r="C51" s="980"/>
      <c r="D51" s="981"/>
      <c r="E51" s="981"/>
      <c r="F51" s="979"/>
      <c r="G51" s="979"/>
    </row>
    <row r="52" s="928" customFormat="1" ht="15.75" customHeight="1" spans="1:7">
      <c r="A52" s="982" t="s">
        <v>56</v>
      </c>
      <c r="B52" s="946" t="s">
        <v>5</v>
      </c>
      <c r="C52" s="946" t="s">
        <v>6</v>
      </c>
      <c r="D52" s="946" t="s">
        <v>7</v>
      </c>
      <c r="E52" s="947" t="s">
        <v>8</v>
      </c>
      <c r="F52" s="947" t="s">
        <v>8</v>
      </c>
      <c r="G52" s="946" t="s">
        <v>56</v>
      </c>
    </row>
    <row r="53" s="928" customFormat="1" ht="15.75" customHeight="1" spans="1:7">
      <c r="A53" s="982"/>
      <c r="B53" s="948"/>
      <c r="C53" s="948"/>
      <c r="D53" s="948"/>
      <c r="E53" s="948" t="s">
        <v>9</v>
      </c>
      <c r="F53" s="986" t="s">
        <v>10</v>
      </c>
      <c r="G53" s="946" t="s">
        <v>11</v>
      </c>
    </row>
    <row r="54" s="928" customFormat="1" ht="15.75" customHeight="1" spans="1:7">
      <c r="A54" s="982"/>
      <c r="B54" s="950" t="s">
        <v>12</v>
      </c>
      <c r="C54" s="951" t="s">
        <v>13</v>
      </c>
      <c r="D54" s="952" t="s">
        <v>14</v>
      </c>
      <c r="E54" s="953">
        <v>44378</v>
      </c>
      <c r="F54" s="953">
        <f>E54+5</f>
        <v>44383</v>
      </c>
      <c r="G54" s="954">
        <f>F54+29</f>
        <v>44412</v>
      </c>
    </row>
    <row r="55" s="928" customFormat="1" ht="15.75" customHeight="1" spans="1:7">
      <c r="A55" s="982"/>
      <c r="B55" s="950" t="s">
        <v>15</v>
      </c>
      <c r="C55" s="950" t="s">
        <v>16</v>
      </c>
      <c r="D55" s="955"/>
      <c r="E55" s="956">
        <f t="shared" ref="E55:G58" si="5">E54+7</f>
        <v>44385</v>
      </c>
      <c r="F55" s="953">
        <f t="shared" si="5"/>
        <v>44390</v>
      </c>
      <c r="G55" s="954">
        <f t="shared" si="5"/>
        <v>44419</v>
      </c>
    </row>
    <row r="56" s="928" customFormat="1" ht="15.75" customHeight="1" spans="1:7">
      <c r="A56" s="982"/>
      <c r="B56" s="950" t="s">
        <v>17</v>
      </c>
      <c r="C56" s="957" t="s">
        <v>16</v>
      </c>
      <c r="D56" s="955"/>
      <c r="E56" s="956">
        <f t="shared" si="5"/>
        <v>44392</v>
      </c>
      <c r="F56" s="953">
        <f t="shared" si="5"/>
        <v>44397</v>
      </c>
      <c r="G56" s="954">
        <f t="shared" si="5"/>
        <v>44426</v>
      </c>
    </row>
    <row r="57" s="928" customFormat="1" ht="15.75" customHeight="1" spans="1:7">
      <c r="A57" s="982"/>
      <c r="B57" s="950" t="s">
        <v>18</v>
      </c>
      <c r="C57" s="957" t="s">
        <v>19</v>
      </c>
      <c r="D57" s="955"/>
      <c r="E57" s="956">
        <f t="shared" si="5"/>
        <v>44399</v>
      </c>
      <c r="F57" s="953">
        <f t="shared" si="5"/>
        <v>44404</v>
      </c>
      <c r="G57" s="954">
        <f t="shared" si="5"/>
        <v>44433</v>
      </c>
    </row>
    <row r="58" s="928" customFormat="1" ht="15.75" customHeight="1" spans="1:7">
      <c r="A58" s="982"/>
      <c r="B58" s="950" t="s">
        <v>20</v>
      </c>
      <c r="C58" s="957" t="s">
        <v>19</v>
      </c>
      <c r="D58" s="959"/>
      <c r="E58" s="956">
        <f t="shared" si="5"/>
        <v>44406</v>
      </c>
      <c r="F58" s="953">
        <f t="shared" si="5"/>
        <v>44411</v>
      </c>
      <c r="G58" s="954">
        <f t="shared" si="5"/>
        <v>44440</v>
      </c>
    </row>
    <row r="59" s="928" customFormat="1" ht="15.75" customHeight="1" spans="1:7">
      <c r="A59" s="982"/>
      <c r="B59" s="973"/>
      <c r="C59" s="973"/>
      <c r="D59" s="977"/>
      <c r="E59" s="987"/>
      <c r="F59" s="978"/>
      <c r="G59" s="972"/>
    </row>
    <row r="60" s="928" customFormat="1" ht="15.75" customHeight="1" spans="1:7">
      <c r="A60" s="982"/>
      <c r="B60" s="980"/>
      <c r="C60" s="980"/>
      <c r="D60" s="981"/>
      <c r="E60" s="981"/>
      <c r="F60" s="979"/>
      <c r="G60" s="979"/>
    </row>
    <row r="61" s="928" customFormat="1" ht="15.75" customHeight="1" spans="1:7">
      <c r="A61" s="982"/>
      <c r="B61" s="946" t="s">
        <v>5</v>
      </c>
      <c r="C61" s="946" t="s">
        <v>6</v>
      </c>
      <c r="D61" s="946" t="s">
        <v>7</v>
      </c>
      <c r="E61" s="947" t="s">
        <v>8</v>
      </c>
      <c r="F61" s="947" t="s">
        <v>8</v>
      </c>
      <c r="G61" s="946" t="s">
        <v>56</v>
      </c>
    </row>
    <row r="62" s="928" customFormat="1" ht="15.75" customHeight="1" spans="1:7">
      <c r="A62" s="982"/>
      <c r="B62" s="948"/>
      <c r="C62" s="948"/>
      <c r="D62" s="948"/>
      <c r="E62" s="948" t="s">
        <v>9</v>
      </c>
      <c r="F62" s="983" t="s">
        <v>10</v>
      </c>
      <c r="G62" s="947" t="s">
        <v>11</v>
      </c>
    </row>
    <row r="63" s="928" customFormat="1" ht="15.75" customHeight="1" spans="1:7">
      <c r="A63" s="982"/>
      <c r="B63" s="974" t="s">
        <v>32</v>
      </c>
      <c r="C63" s="975" t="s">
        <v>33</v>
      </c>
      <c r="D63" s="952" t="s">
        <v>34</v>
      </c>
      <c r="E63" s="954">
        <v>44374</v>
      </c>
      <c r="F63" s="954">
        <f>E63+4</f>
        <v>44378</v>
      </c>
      <c r="G63" s="954">
        <f>F63+30</f>
        <v>44408</v>
      </c>
    </row>
    <row r="64" s="928" customFormat="1" ht="15.75" customHeight="1" spans="1:7">
      <c r="A64" s="982"/>
      <c r="B64" s="974" t="s">
        <v>35</v>
      </c>
      <c r="C64" s="975" t="s">
        <v>36</v>
      </c>
      <c r="D64" s="955"/>
      <c r="E64" s="966">
        <f t="shared" ref="E64:G67" si="6">E63+7</f>
        <v>44381</v>
      </c>
      <c r="F64" s="954">
        <f t="shared" si="6"/>
        <v>44385</v>
      </c>
      <c r="G64" s="954">
        <f t="shared" si="6"/>
        <v>44415</v>
      </c>
    </row>
    <row r="65" s="928" customFormat="1" ht="15.75" customHeight="1" spans="1:7">
      <c r="A65" s="982"/>
      <c r="B65" s="974" t="s">
        <v>37</v>
      </c>
      <c r="C65" s="975" t="s">
        <v>38</v>
      </c>
      <c r="D65" s="955"/>
      <c r="E65" s="966">
        <f t="shared" si="6"/>
        <v>44388</v>
      </c>
      <c r="F65" s="954">
        <f t="shared" si="6"/>
        <v>44392</v>
      </c>
      <c r="G65" s="954">
        <f t="shared" si="6"/>
        <v>44422</v>
      </c>
    </row>
    <row r="66" s="928" customFormat="1" ht="15.75" customHeight="1" spans="1:7">
      <c r="A66" s="982"/>
      <c r="B66" s="974" t="s">
        <v>39</v>
      </c>
      <c r="C66" s="975" t="s">
        <v>40</v>
      </c>
      <c r="D66" s="955"/>
      <c r="E66" s="966">
        <f t="shared" si="6"/>
        <v>44395</v>
      </c>
      <c r="F66" s="954">
        <f t="shared" si="6"/>
        <v>44399</v>
      </c>
      <c r="G66" s="954">
        <f t="shared" si="6"/>
        <v>44429</v>
      </c>
    </row>
    <row r="67" s="928" customFormat="1" ht="15.75" customHeight="1" spans="1:7">
      <c r="A67" s="982"/>
      <c r="B67" s="974" t="s">
        <v>41</v>
      </c>
      <c r="C67" s="975" t="s">
        <v>42</v>
      </c>
      <c r="D67" s="959"/>
      <c r="E67" s="966">
        <f t="shared" si="6"/>
        <v>44402</v>
      </c>
      <c r="F67" s="954">
        <f t="shared" si="6"/>
        <v>44406</v>
      </c>
      <c r="G67" s="954">
        <f t="shared" si="6"/>
        <v>44436</v>
      </c>
    </row>
    <row r="68" s="928" customFormat="1" ht="15.75" customHeight="1" spans="1:7">
      <c r="A68" s="982"/>
      <c r="B68" s="969"/>
      <c r="C68" s="969"/>
      <c r="D68" s="970"/>
      <c r="E68" s="971"/>
      <c r="F68" s="972"/>
      <c r="G68" s="972"/>
    </row>
    <row r="69" s="928" customFormat="1" ht="15.75" customHeight="1" spans="1:7">
      <c r="A69" s="982"/>
      <c r="B69" s="980"/>
      <c r="C69" s="980"/>
      <c r="D69" s="981"/>
      <c r="E69" s="981"/>
      <c r="F69" s="979"/>
      <c r="G69" s="979"/>
    </row>
    <row r="70" s="928" customFormat="1" ht="15.75" customHeight="1" spans="1:7">
      <c r="A70" s="979"/>
      <c r="B70" s="979"/>
      <c r="C70" s="980"/>
      <c r="D70" s="981"/>
      <c r="E70" s="981"/>
      <c r="F70" s="979"/>
      <c r="G70" s="979"/>
    </row>
    <row r="71" s="928" customFormat="1" ht="15.75" customHeight="1" spans="1:7">
      <c r="A71" s="982" t="s">
        <v>57</v>
      </c>
      <c r="B71" s="946" t="s">
        <v>5</v>
      </c>
      <c r="C71" s="946" t="s">
        <v>6</v>
      </c>
      <c r="D71" s="946" t="s">
        <v>7</v>
      </c>
      <c r="E71" s="947" t="s">
        <v>8</v>
      </c>
      <c r="F71" s="947" t="s">
        <v>8</v>
      </c>
      <c r="G71" s="946" t="s">
        <v>57</v>
      </c>
    </row>
    <row r="72" s="928" customFormat="1" ht="15.75" customHeight="1" spans="1:7">
      <c r="A72" s="982"/>
      <c r="B72" s="948"/>
      <c r="C72" s="948"/>
      <c r="D72" s="948"/>
      <c r="E72" s="948" t="s">
        <v>9</v>
      </c>
      <c r="F72" s="983" t="s">
        <v>10</v>
      </c>
      <c r="G72" s="947" t="s">
        <v>11</v>
      </c>
    </row>
    <row r="73" s="928" customFormat="1" ht="15.75" customHeight="1" spans="1:7">
      <c r="A73" s="982"/>
      <c r="B73" s="974" t="s">
        <v>32</v>
      </c>
      <c r="C73" s="975" t="s">
        <v>33</v>
      </c>
      <c r="D73" s="952" t="s">
        <v>34</v>
      </c>
      <c r="E73" s="954">
        <v>44374</v>
      </c>
      <c r="F73" s="953">
        <f>E73+4</f>
        <v>44378</v>
      </c>
      <c r="G73" s="953">
        <f>F73+31</f>
        <v>44409</v>
      </c>
    </row>
    <row r="74" s="928" customFormat="1" ht="15.75" customHeight="1" spans="1:7">
      <c r="A74" s="982"/>
      <c r="B74" s="974" t="s">
        <v>35</v>
      </c>
      <c r="C74" s="975" t="s">
        <v>36</v>
      </c>
      <c r="D74" s="955"/>
      <c r="E74" s="966">
        <f t="shared" ref="E74:G77" si="7">E73+7</f>
        <v>44381</v>
      </c>
      <c r="F74" s="953">
        <f t="shared" si="7"/>
        <v>44385</v>
      </c>
      <c r="G74" s="954">
        <f t="shared" si="7"/>
        <v>44416</v>
      </c>
    </row>
    <row r="75" s="928" customFormat="1" ht="15.75" customHeight="1" spans="1:7">
      <c r="A75" s="982"/>
      <c r="B75" s="974" t="s">
        <v>37</v>
      </c>
      <c r="C75" s="975" t="s">
        <v>38</v>
      </c>
      <c r="D75" s="955"/>
      <c r="E75" s="966">
        <f t="shared" si="7"/>
        <v>44388</v>
      </c>
      <c r="F75" s="953">
        <f t="shared" si="7"/>
        <v>44392</v>
      </c>
      <c r="G75" s="954">
        <f t="shared" si="7"/>
        <v>44423</v>
      </c>
    </row>
    <row r="76" s="928" customFormat="1" ht="15.75" customHeight="1" spans="1:7">
      <c r="A76" s="982"/>
      <c r="B76" s="974" t="s">
        <v>39</v>
      </c>
      <c r="C76" s="975" t="s">
        <v>40</v>
      </c>
      <c r="D76" s="955"/>
      <c r="E76" s="966">
        <f t="shared" si="7"/>
        <v>44395</v>
      </c>
      <c r="F76" s="953">
        <f t="shared" si="7"/>
        <v>44399</v>
      </c>
      <c r="G76" s="954">
        <f t="shared" si="7"/>
        <v>44430</v>
      </c>
    </row>
    <row r="77" s="928" customFormat="1" ht="15.75" customHeight="1" spans="1:7">
      <c r="A77" s="982"/>
      <c r="B77" s="974" t="s">
        <v>41</v>
      </c>
      <c r="C77" s="975" t="s">
        <v>42</v>
      </c>
      <c r="D77" s="959"/>
      <c r="E77" s="966">
        <f t="shared" si="7"/>
        <v>44402</v>
      </c>
      <c r="F77" s="953">
        <f t="shared" si="7"/>
        <v>44406</v>
      </c>
      <c r="G77" s="954">
        <f t="shared" si="7"/>
        <v>44437</v>
      </c>
    </row>
    <row r="78" s="928" customFormat="1" ht="15.75" customHeight="1" spans="1:7">
      <c r="A78" s="982"/>
      <c r="B78" s="979"/>
      <c r="C78" s="980"/>
      <c r="D78" s="981"/>
      <c r="E78" s="981"/>
      <c r="F78" s="979"/>
      <c r="G78" s="979"/>
    </row>
    <row r="79" s="928" customFormat="1" ht="15.75" customHeight="1" spans="1:7">
      <c r="A79" s="982"/>
      <c r="B79" s="979"/>
      <c r="C79" s="980"/>
      <c r="D79" s="981"/>
      <c r="E79" s="981"/>
      <c r="F79" s="979"/>
      <c r="G79" s="979"/>
    </row>
    <row r="80" s="928" customFormat="1" ht="15.75" customHeight="1" spans="1:7">
      <c r="A80" s="982"/>
      <c r="B80" s="946" t="s">
        <v>5</v>
      </c>
      <c r="C80" s="946" t="s">
        <v>6</v>
      </c>
      <c r="D80" s="946" t="s">
        <v>7</v>
      </c>
      <c r="E80" s="947" t="s">
        <v>8</v>
      </c>
      <c r="F80" s="947" t="s">
        <v>8</v>
      </c>
      <c r="G80" s="946" t="s">
        <v>57</v>
      </c>
    </row>
    <row r="81" s="928" customFormat="1" ht="15.75" customHeight="1" spans="1:7">
      <c r="A81" s="982"/>
      <c r="B81" s="948"/>
      <c r="C81" s="948"/>
      <c r="D81" s="948"/>
      <c r="E81" s="948" t="s">
        <v>9</v>
      </c>
      <c r="F81" s="983" t="s">
        <v>10</v>
      </c>
      <c r="G81" s="947" t="s">
        <v>11</v>
      </c>
    </row>
    <row r="82" s="928" customFormat="1" ht="15.75" customHeight="1" spans="1:7">
      <c r="A82" s="982"/>
      <c r="B82" s="984" t="s">
        <v>58</v>
      </c>
      <c r="C82" s="988" t="s">
        <v>59</v>
      </c>
      <c r="D82" s="952" t="s">
        <v>60</v>
      </c>
      <c r="E82" s="953">
        <v>44380</v>
      </c>
      <c r="F82" s="953">
        <f>E82+4</f>
        <v>44384</v>
      </c>
      <c r="G82" s="953">
        <f>F82+30</f>
        <v>44414</v>
      </c>
    </row>
    <row r="83" s="928" customFormat="1" ht="15.75" customHeight="1" spans="1:7">
      <c r="A83" s="982"/>
      <c r="B83" s="984" t="s">
        <v>61</v>
      </c>
      <c r="C83" s="988" t="s">
        <v>62</v>
      </c>
      <c r="D83" s="955"/>
      <c r="E83" s="966">
        <f t="shared" ref="E83:G86" si="8">E82+7</f>
        <v>44387</v>
      </c>
      <c r="F83" s="953">
        <f t="shared" si="8"/>
        <v>44391</v>
      </c>
      <c r="G83" s="954">
        <f t="shared" si="8"/>
        <v>44421</v>
      </c>
    </row>
    <row r="84" s="928" customFormat="1" ht="15.75" customHeight="1" spans="1:7">
      <c r="A84" s="982"/>
      <c r="B84" s="984" t="s">
        <v>63</v>
      </c>
      <c r="C84" s="988" t="s">
        <v>64</v>
      </c>
      <c r="D84" s="955"/>
      <c r="E84" s="966">
        <f t="shared" si="8"/>
        <v>44394</v>
      </c>
      <c r="F84" s="953">
        <f t="shared" si="8"/>
        <v>44398</v>
      </c>
      <c r="G84" s="954">
        <f t="shared" si="8"/>
        <v>44428</v>
      </c>
    </row>
    <row r="85" s="928" customFormat="1" ht="15.75" customHeight="1" spans="1:7">
      <c r="A85" s="982"/>
      <c r="B85" s="984" t="s">
        <v>65</v>
      </c>
      <c r="C85" s="988" t="s">
        <v>66</v>
      </c>
      <c r="D85" s="955"/>
      <c r="E85" s="966">
        <f t="shared" si="8"/>
        <v>44401</v>
      </c>
      <c r="F85" s="953">
        <f t="shared" si="8"/>
        <v>44405</v>
      </c>
      <c r="G85" s="954">
        <f t="shared" si="8"/>
        <v>44435</v>
      </c>
    </row>
    <row r="86" s="928" customFormat="1" ht="15.75" customHeight="1" spans="1:7">
      <c r="A86" s="982"/>
      <c r="B86" s="984" t="s">
        <v>67</v>
      </c>
      <c r="C86" s="988" t="s">
        <v>68</v>
      </c>
      <c r="D86" s="959"/>
      <c r="E86" s="966">
        <f t="shared" si="8"/>
        <v>44408</v>
      </c>
      <c r="F86" s="953">
        <f t="shared" si="8"/>
        <v>44412</v>
      </c>
      <c r="G86" s="954">
        <f t="shared" si="8"/>
        <v>44442</v>
      </c>
    </row>
    <row r="87" s="928" customFormat="1" ht="15.75" customHeight="1" spans="1:7">
      <c r="A87" s="979"/>
      <c r="B87" s="979"/>
      <c r="C87" s="980"/>
      <c r="D87" s="981"/>
      <c r="E87" s="981"/>
      <c r="F87" s="979"/>
      <c r="G87" s="979"/>
    </row>
    <row r="88" s="928" customFormat="1" ht="15.75" customHeight="1" spans="1:7">
      <c r="A88" s="982" t="s">
        <v>69</v>
      </c>
      <c r="B88" s="946" t="s">
        <v>5</v>
      </c>
      <c r="C88" s="946" t="s">
        <v>6</v>
      </c>
      <c r="D88" s="946" t="s">
        <v>7</v>
      </c>
      <c r="E88" s="947" t="s">
        <v>8</v>
      </c>
      <c r="F88" s="947" t="s">
        <v>8</v>
      </c>
      <c r="G88" s="946" t="s">
        <v>69</v>
      </c>
    </row>
    <row r="89" s="928" customFormat="1" ht="15.75" customHeight="1" spans="1:7">
      <c r="A89" s="982"/>
      <c r="B89" s="948"/>
      <c r="C89" s="948"/>
      <c r="D89" s="948"/>
      <c r="E89" s="948" t="s">
        <v>9</v>
      </c>
      <c r="F89" s="983" t="s">
        <v>10</v>
      </c>
      <c r="G89" s="947" t="s">
        <v>11</v>
      </c>
    </row>
    <row r="90" s="928" customFormat="1" ht="15.75" customHeight="1" spans="1:7">
      <c r="A90" s="982"/>
      <c r="B90" s="989"/>
      <c r="C90" s="989" t="s">
        <v>70</v>
      </c>
      <c r="D90" s="990" t="s">
        <v>71</v>
      </c>
      <c r="E90" s="953">
        <v>44374</v>
      </c>
      <c r="F90" s="953">
        <f>E90+4</f>
        <v>44378</v>
      </c>
      <c r="G90" s="953">
        <f>F90+26</f>
        <v>44404</v>
      </c>
    </row>
    <row r="91" s="928" customFormat="1" ht="15.75" customHeight="1" spans="1:7">
      <c r="A91" s="982"/>
      <c r="B91" s="950" t="s">
        <v>72</v>
      </c>
      <c r="C91" s="950" t="s">
        <v>73</v>
      </c>
      <c r="D91" s="990"/>
      <c r="E91" s="966">
        <f t="shared" ref="E91:G94" si="9">E90+7</f>
        <v>44381</v>
      </c>
      <c r="F91" s="953">
        <f t="shared" si="9"/>
        <v>44385</v>
      </c>
      <c r="G91" s="954">
        <f t="shared" si="9"/>
        <v>44411</v>
      </c>
    </row>
    <row r="92" s="928" customFormat="1" ht="15.75" customHeight="1" spans="1:7">
      <c r="A92" s="982"/>
      <c r="B92" s="950" t="s">
        <v>74</v>
      </c>
      <c r="C92" s="950" t="s">
        <v>75</v>
      </c>
      <c r="D92" s="990"/>
      <c r="E92" s="966">
        <f t="shared" si="9"/>
        <v>44388</v>
      </c>
      <c r="F92" s="953">
        <f t="shared" si="9"/>
        <v>44392</v>
      </c>
      <c r="G92" s="954">
        <f t="shared" si="9"/>
        <v>44418</v>
      </c>
    </row>
    <row r="93" s="928" customFormat="1" ht="15.75" customHeight="1" spans="1:7">
      <c r="A93" s="982"/>
      <c r="B93" s="967" t="s">
        <v>76</v>
      </c>
      <c r="C93" s="957" t="s">
        <v>77</v>
      </c>
      <c r="D93" s="990"/>
      <c r="E93" s="966">
        <f t="shared" si="9"/>
        <v>44395</v>
      </c>
      <c r="F93" s="953">
        <f t="shared" si="9"/>
        <v>44399</v>
      </c>
      <c r="G93" s="954">
        <f t="shared" si="9"/>
        <v>44425</v>
      </c>
    </row>
    <row r="94" s="928" customFormat="1" ht="15.75" customHeight="1" spans="1:7">
      <c r="A94" s="982"/>
      <c r="B94" s="957" t="s">
        <v>78</v>
      </c>
      <c r="C94" s="957" t="s">
        <v>79</v>
      </c>
      <c r="D94" s="990"/>
      <c r="E94" s="966">
        <f t="shared" si="9"/>
        <v>44402</v>
      </c>
      <c r="F94" s="953">
        <f t="shared" si="9"/>
        <v>44406</v>
      </c>
      <c r="G94" s="954">
        <f t="shared" si="9"/>
        <v>44432</v>
      </c>
    </row>
    <row r="95" s="928" customFormat="1" ht="15.75" customHeight="1" spans="1:7">
      <c r="A95" s="979"/>
      <c r="B95" s="979"/>
      <c r="C95" s="980"/>
      <c r="D95" s="981"/>
      <c r="E95" s="981"/>
      <c r="F95" s="979"/>
      <c r="G95" s="979"/>
    </row>
    <row r="96" s="928" customFormat="1" ht="15.75" customHeight="1" spans="1:7">
      <c r="A96" s="982" t="s">
        <v>80</v>
      </c>
      <c r="B96" s="946" t="s">
        <v>5</v>
      </c>
      <c r="C96" s="946" t="s">
        <v>6</v>
      </c>
      <c r="D96" s="946" t="s">
        <v>7</v>
      </c>
      <c r="E96" s="947" t="s">
        <v>8</v>
      </c>
      <c r="F96" s="947" t="s">
        <v>8</v>
      </c>
      <c r="G96" s="946" t="s">
        <v>81</v>
      </c>
    </row>
    <row r="97" s="928" customFormat="1" ht="15.75" customHeight="1" spans="1:7">
      <c r="A97" s="982"/>
      <c r="B97" s="948"/>
      <c r="C97" s="948"/>
      <c r="D97" s="948"/>
      <c r="E97" s="948" t="s">
        <v>9</v>
      </c>
      <c r="F97" s="986" t="s">
        <v>10</v>
      </c>
      <c r="G97" s="947" t="s">
        <v>11</v>
      </c>
    </row>
    <row r="98" s="928" customFormat="1" ht="15.75" customHeight="1" spans="1:7">
      <c r="A98" s="982"/>
      <c r="B98" s="984" t="s">
        <v>58</v>
      </c>
      <c r="C98" s="988" t="s">
        <v>59</v>
      </c>
      <c r="D98" s="952" t="s">
        <v>82</v>
      </c>
      <c r="E98" s="953">
        <v>44379</v>
      </c>
      <c r="F98" s="953">
        <f>E98+5</f>
        <v>44384</v>
      </c>
      <c r="G98" s="954">
        <f>F98+32</f>
        <v>44416</v>
      </c>
    </row>
    <row r="99" s="928" customFormat="1" ht="15.75" customHeight="1" spans="1:7">
      <c r="A99" s="982"/>
      <c r="B99" s="984" t="s">
        <v>61</v>
      </c>
      <c r="C99" s="988" t="s">
        <v>62</v>
      </c>
      <c r="D99" s="955"/>
      <c r="E99" s="956">
        <f>E98+7</f>
        <v>44386</v>
      </c>
      <c r="F99" s="953">
        <f t="shared" ref="E99:G100" si="10">F98+7</f>
        <v>44391</v>
      </c>
      <c r="G99" s="954">
        <f t="shared" si="10"/>
        <v>44423</v>
      </c>
    </row>
    <row r="100" s="928" customFormat="1" ht="15.75" customHeight="1" spans="1:7">
      <c r="A100" s="982"/>
      <c r="B100" s="984" t="s">
        <v>63</v>
      </c>
      <c r="C100" s="988" t="s">
        <v>64</v>
      </c>
      <c r="D100" s="955"/>
      <c r="E100" s="956">
        <f t="shared" si="10"/>
        <v>44393</v>
      </c>
      <c r="F100" s="953">
        <f t="shared" si="10"/>
        <v>44398</v>
      </c>
      <c r="G100" s="954">
        <f t="shared" si="10"/>
        <v>44430</v>
      </c>
    </row>
    <row r="101" s="928" customFormat="1" ht="15.75" customHeight="1" spans="1:7">
      <c r="A101" s="982"/>
      <c r="B101" s="984" t="s">
        <v>65</v>
      </c>
      <c r="C101" s="988" t="s">
        <v>66</v>
      </c>
      <c r="D101" s="955"/>
      <c r="E101" s="956">
        <f>E100+8</f>
        <v>44401</v>
      </c>
      <c r="F101" s="953">
        <f>F100+7</f>
        <v>44405</v>
      </c>
      <c r="G101" s="954">
        <f>G100+7</f>
        <v>44437</v>
      </c>
    </row>
    <row r="102" s="928" customFormat="1" ht="15.75" customHeight="1" spans="1:7">
      <c r="A102" s="982"/>
      <c r="B102" s="984" t="s">
        <v>67</v>
      </c>
      <c r="C102" s="988" t="s">
        <v>68</v>
      </c>
      <c r="D102" s="959"/>
      <c r="E102" s="956">
        <f>E101+7</f>
        <v>44408</v>
      </c>
      <c r="F102" s="953">
        <f>F101+7</f>
        <v>44412</v>
      </c>
      <c r="G102" s="954">
        <f>G101+7</f>
        <v>44444</v>
      </c>
    </row>
    <row r="103" s="928" customFormat="1" ht="15.75" customHeight="1" spans="1:7">
      <c r="A103" s="982"/>
      <c r="B103" s="973"/>
      <c r="C103" s="973"/>
      <c r="D103" s="977"/>
      <c r="E103" s="977"/>
      <c r="F103" s="972"/>
      <c r="G103" s="972"/>
    </row>
    <row r="104" s="928" customFormat="1" ht="15.75" customHeight="1" spans="1:7">
      <c r="A104" s="979"/>
      <c r="B104" s="979"/>
      <c r="C104" s="980"/>
      <c r="D104" s="981"/>
      <c r="E104" s="981"/>
      <c r="F104" s="979"/>
      <c r="G104" s="979"/>
    </row>
    <row r="105" s="928" customFormat="1" ht="15.75" customHeight="1" spans="1:7">
      <c r="A105" s="982" t="s">
        <v>83</v>
      </c>
      <c r="B105" s="947" t="s">
        <v>5</v>
      </c>
      <c r="C105" s="947" t="s">
        <v>6</v>
      </c>
      <c r="D105" s="947" t="s">
        <v>7</v>
      </c>
      <c r="E105" s="947" t="s">
        <v>8</v>
      </c>
      <c r="F105" s="947" t="s">
        <v>8</v>
      </c>
      <c r="G105" s="947" t="s">
        <v>84</v>
      </c>
    </row>
    <row r="106" s="928" customFormat="1" ht="15.75" customHeight="1" spans="1:7">
      <c r="A106" s="982"/>
      <c r="B106" s="947"/>
      <c r="C106" s="947"/>
      <c r="D106" s="947"/>
      <c r="E106" s="947" t="s">
        <v>9</v>
      </c>
      <c r="F106" s="947" t="s">
        <v>10</v>
      </c>
      <c r="G106" s="947" t="s">
        <v>11</v>
      </c>
    </row>
    <row r="107" s="928" customFormat="1" ht="15.75" customHeight="1" spans="1:7">
      <c r="A107" s="982"/>
      <c r="B107" s="989" t="s">
        <v>85</v>
      </c>
      <c r="C107" s="991" t="s">
        <v>64</v>
      </c>
      <c r="D107" s="992" t="s">
        <v>86</v>
      </c>
      <c r="E107" s="953">
        <v>44376</v>
      </c>
      <c r="F107" s="953">
        <f>E107+5</f>
        <v>44381</v>
      </c>
      <c r="G107" s="954">
        <f>F107+34</f>
        <v>44415</v>
      </c>
    </row>
    <row r="108" s="928" customFormat="1" ht="15.75" customHeight="1" spans="1:7">
      <c r="A108" s="982"/>
      <c r="B108" s="993" t="s">
        <v>87</v>
      </c>
      <c r="C108" s="951" t="s">
        <v>88</v>
      </c>
      <c r="D108" s="992"/>
      <c r="E108" s="956">
        <f t="shared" ref="E108:G111" si="11">E107+7</f>
        <v>44383</v>
      </c>
      <c r="F108" s="953">
        <f t="shared" si="11"/>
        <v>44388</v>
      </c>
      <c r="G108" s="954">
        <f t="shared" si="11"/>
        <v>44422</v>
      </c>
    </row>
    <row r="109" s="928" customFormat="1" ht="15.75" customHeight="1" spans="1:7">
      <c r="A109" s="982"/>
      <c r="B109" s="994" t="s">
        <v>89</v>
      </c>
      <c r="C109" s="991" t="s">
        <v>19</v>
      </c>
      <c r="D109" s="992"/>
      <c r="E109" s="956">
        <f t="shared" si="11"/>
        <v>44390</v>
      </c>
      <c r="F109" s="953">
        <f t="shared" si="11"/>
        <v>44395</v>
      </c>
      <c r="G109" s="954">
        <f t="shared" si="11"/>
        <v>44429</v>
      </c>
    </row>
    <row r="110" s="928" customFormat="1" ht="15.75" customHeight="1" spans="1:7">
      <c r="A110" s="982"/>
      <c r="B110" s="993" t="s">
        <v>90</v>
      </c>
      <c r="C110" s="991" t="s">
        <v>16</v>
      </c>
      <c r="D110" s="992"/>
      <c r="E110" s="956">
        <f t="shared" si="11"/>
        <v>44397</v>
      </c>
      <c r="F110" s="953">
        <f t="shared" si="11"/>
        <v>44402</v>
      </c>
      <c r="G110" s="954">
        <f t="shared" si="11"/>
        <v>44436</v>
      </c>
    </row>
    <row r="111" s="928" customFormat="1" ht="15.75" customHeight="1" spans="1:7">
      <c r="A111" s="982"/>
      <c r="B111" s="995"/>
      <c r="C111" s="991"/>
      <c r="D111" s="992"/>
      <c r="E111" s="956">
        <f t="shared" si="11"/>
        <v>44404</v>
      </c>
      <c r="F111" s="953">
        <f t="shared" si="11"/>
        <v>44409</v>
      </c>
      <c r="G111" s="954">
        <f t="shared" si="11"/>
        <v>44443</v>
      </c>
    </row>
    <row r="112" s="928" customFormat="1" ht="15.75" customHeight="1" spans="1:7">
      <c r="A112" s="979"/>
      <c r="B112" s="979"/>
      <c r="C112" s="980"/>
      <c r="D112" s="981"/>
      <c r="E112" s="981"/>
      <c r="F112" s="979"/>
      <c r="G112" s="979"/>
    </row>
    <row r="113" s="928" customFormat="1" ht="15.75" customHeight="1" spans="1:7">
      <c r="A113" s="979"/>
      <c r="B113" s="979"/>
      <c r="C113" s="980"/>
      <c r="D113" s="981"/>
      <c r="E113" s="981"/>
      <c r="F113" s="979"/>
      <c r="G113" s="979"/>
    </row>
    <row r="114" s="928" customFormat="1" ht="15.75" customHeight="1" spans="1:7">
      <c r="A114" s="982" t="s">
        <v>91</v>
      </c>
      <c r="B114" s="962" t="s">
        <v>5</v>
      </c>
      <c r="C114" s="962" t="s">
        <v>6</v>
      </c>
      <c r="D114" s="962" t="s">
        <v>7</v>
      </c>
      <c r="E114" s="947" t="s">
        <v>8</v>
      </c>
      <c r="F114" s="947" t="s">
        <v>8</v>
      </c>
      <c r="G114" s="947" t="s">
        <v>92</v>
      </c>
    </row>
    <row r="115" s="928" customFormat="1" ht="15.75" customHeight="1" spans="1:7">
      <c r="A115" s="982"/>
      <c r="B115" s="963"/>
      <c r="C115" s="963"/>
      <c r="D115" s="963"/>
      <c r="E115" s="947" t="s">
        <v>9</v>
      </c>
      <c r="F115" s="947" t="s">
        <v>10</v>
      </c>
      <c r="G115" s="947" t="s">
        <v>11</v>
      </c>
    </row>
    <row r="116" s="928" customFormat="1" ht="15.75" customHeight="1" spans="1:7">
      <c r="A116" s="982"/>
      <c r="B116" s="996" t="s">
        <v>93</v>
      </c>
      <c r="C116" s="996" t="s">
        <v>94</v>
      </c>
      <c r="D116" s="990" t="s">
        <v>95</v>
      </c>
      <c r="E116" s="954">
        <v>44376</v>
      </c>
      <c r="F116" s="954">
        <f>E116+4</f>
        <v>44380</v>
      </c>
      <c r="G116" s="954">
        <f>F116+31</f>
        <v>44411</v>
      </c>
    </row>
    <row r="117" s="928" customFormat="1" ht="15.75" customHeight="1" spans="1:7">
      <c r="A117" s="982"/>
      <c r="B117" s="996"/>
      <c r="C117" s="996"/>
      <c r="D117" s="990"/>
      <c r="E117" s="966">
        <f t="shared" ref="E117:G120" si="12">E116+7</f>
        <v>44383</v>
      </c>
      <c r="F117" s="954">
        <f t="shared" si="12"/>
        <v>44387</v>
      </c>
      <c r="G117" s="954">
        <f t="shared" si="12"/>
        <v>44418</v>
      </c>
    </row>
    <row r="118" s="928" customFormat="1" ht="15.75" customHeight="1" spans="1:7">
      <c r="A118" s="982"/>
      <c r="B118" s="996" t="s">
        <v>96</v>
      </c>
      <c r="C118" s="996" t="s">
        <v>97</v>
      </c>
      <c r="D118" s="990"/>
      <c r="E118" s="966">
        <f t="shared" si="12"/>
        <v>44390</v>
      </c>
      <c r="F118" s="954">
        <f t="shared" si="12"/>
        <v>44394</v>
      </c>
      <c r="G118" s="954">
        <f t="shared" si="12"/>
        <v>44425</v>
      </c>
    </row>
    <row r="119" s="928" customFormat="1" ht="15.75" customHeight="1" spans="1:7">
      <c r="A119" s="982"/>
      <c r="B119" s="996" t="s">
        <v>98</v>
      </c>
      <c r="C119" s="996" t="s">
        <v>99</v>
      </c>
      <c r="D119" s="990"/>
      <c r="E119" s="966">
        <f t="shared" si="12"/>
        <v>44397</v>
      </c>
      <c r="F119" s="954">
        <f t="shared" si="12"/>
        <v>44401</v>
      </c>
      <c r="G119" s="954">
        <f t="shared" si="12"/>
        <v>44432</v>
      </c>
    </row>
    <row r="120" s="928" customFormat="1" ht="15.75" customHeight="1" spans="1:7">
      <c r="A120" s="982"/>
      <c r="B120" s="996" t="s">
        <v>100</v>
      </c>
      <c r="C120" s="996" t="s">
        <v>101</v>
      </c>
      <c r="D120" s="990"/>
      <c r="E120" s="966">
        <f t="shared" si="12"/>
        <v>44404</v>
      </c>
      <c r="F120" s="954">
        <f t="shared" si="12"/>
        <v>44408</v>
      </c>
      <c r="G120" s="954">
        <f t="shared" si="12"/>
        <v>44439</v>
      </c>
    </row>
    <row r="121" s="928" customFormat="1" ht="15.75" customHeight="1" spans="1:7">
      <c r="A121" s="982"/>
      <c r="B121" s="980"/>
      <c r="C121" s="980"/>
      <c r="D121" s="981"/>
      <c r="E121" s="981"/>
      <c r="F121" s="979"/>
      <c r="G121" s="979"/>
    </row>
    <row r="122" s="928" customFormat="1" ht="15.75" customHeight="1" spans="1:7">
      <c r="A122" s="979"/>
      <c r="B122" s="979"/>
      <c r="C122" s="980"/>
      <c r="D122" s="981"/>
      <c r="E122" s="981"/>
      <c r="F122" s="979"/>
      <c r="G122" s="979"/>
    </row>
    <row r="123" s="928" customFormat="1" ht="15.75" customHeight="1" spans="1:7">
      <c r="A123" s="982" t="s">
        <v>102</v>
      </c>
      <c r="B123" s="946" t="s">
        <v>5</v>
      </c>
      <c r="C123" s="946" t="s">
        <v>6</v>
      </c>
      <c r="D123" s="946" t="s">
        <v>7</v>
      </c>
      <c r="E123" s="947" t="s">
        <v>8</v>
      </c>
      <c r="F123" s="947" t="s">
        <v>8</v>
      </c>
      <c r="G123" s="946" t="s">
        <v>103</v>
      </c>
    </row>
    <row r="124" s="928" customFormat="1" ht="15.75" customHeight="1" spans="1:7">
      <c r="A124" s="982"/>
      <c r="B124" s="948"/>
      <c r="C124" s="948"/>
      <c r="D124" s="948"/>
      <c r="E124" s="948" t="s">
        <v>9</v>
      </c>
      <c r="F124" s="983" t="s">
        <v>10</v>
      </c>
      <c r="G124" s="947" t="s">
        <v>11</v>
      </c>
    </row>
    <row r="125" s="928" customFormat="1" ht="15.75" customHeight="1" spans="1:7">
      <c r="A125" s="982"/>
      <c r="B125" s="996" t="s">
        <v>104</v>
      </c>
      <c r="C125" s="996" t="s">
        <v>105</v>
      </c>
      <c r="D125" s="990" t="s">
        <v>106</v>
      </c>
      <c r="E125" s="954">
        <v>44375</v>
      </c>
      <c r="F125" s="954">
        <f>E125+4</f>
        <v>44379</v>
      </c>
      <c r="G125" s="954">
        <f>F125+31</f>
        <v>44410</v>
      </c>
    </row>
    <row r="126" s="928" customFormat="1" ht="15.75" customHeight="1" spans="1:7">
      <c r="A126" s="982"/>
      <c r="B126" s="996"/>
      <c r="C126" s="996"/>
      <c r="D126" s="990"/>
      <c r="E126" s="966">
        <f t="shared" ref="E126:G129" si="13">E125+7</f>
        <v>44382</v>
      </c>
      <c r="F126" s="954">
        <f t="shared" si="13"/>
        <v>44386</v>
      </c>
      <c r="G126" s="954">
        <f t="shared" si="13"/>
        <v>44417</v>
      </c>
    </row>
    <row r="127" s="928" customFormat="1" ht="15.75" customHeight="1" spans="1:7">
      <c r="A127" s="982"/>
      <c r="B127" s="996" t="s">
        <v>107</v>
      </c>
      <c r="C127" s="996" t="s">
        <v>108</v>
      </c>
      <c r="D127" s="990"/>
      <c r="E127" s="966">
        <f t="shared" si="13"/>
        <v>44389</v>
      </c>
      <c r="F127" s="954">
        <f t="shared" si="13"/>
        <v>44393</v>
      </c>
      <c r="G127" s="954">
        <f t="shared" si="13"/>
        <v>44424</v>
      </c>
    </row>
    <row r="128" s="928" customFormat="1" ht="15.75" customHeight="1" spans="1:7">
      <c r="A128" s="982"/>
      <c r="B128" s="996" t="s">
        <v>109</v>
      </c>
      <c r="C128" s="996" t="s">
        <v>110</v>
      </c>
      <c r="D128" s="990"/>
      <c r="E128" s="966">
        <f t="shared" si="13"/>
        <v>44396</v>
      </c>
      <c r="F128" s="954">
        <f t="shared" si="13"/>
        <v>44400</v>
      </c>
      <c r="G128" s="954">
        <f t="shared" si="13"/>
        <v>44431</v>
      </c>
    </row>
    <row r="129" s="928" customFormat="1" ht="15.75" customHeight="1" spans="1:7">
      <c r="A129" s="982"/>
      <c r="B129" s="997" t="s">
        <v>111</v>
      </c>
      <c r="C129" s="997" t="s">
        <v>112</v>
      </c>
      <c r="D129" s="990"/>
      <c r="E129" s="966">
        <f t="shared" si="13"/>
        <v>44403</v>
      </c>
      <c r="F129" s="954">
        <f t="shared" si="13"/>
        <v>44407</v>
      </c>
      <c r="G129" s="954">
        <f t="shared" si="13"/>
        <v>44438</v>
      </c>
    </row>
    <row r="130" s="928" customFormat="1" ht="15.75" customHeight="1" spans="1:7">
      <c r="A130" s="982"/>
      <c r="B130" s="980"/>
      <c r="C130" s="980"/>
      <c r="D130" s="981"/>
      <c r="E130" s="981"/>
      <c r="F130" s="979"/>
      <c r="G130" s="979"/>
    </row>
    <row r="131" s="928" customFormat="1" ht="15.75" customHeight="1" spans="1:7">
      <c r="A131" s="979"/>
      <c r="B131" s="979"/>
      <c r="C131" s="980"/>
      <c r="D131" s="981"/>
      <c r="E131" s="981"/>
      <c r="F131" s="979"/>
      <c r="G131" s="979"/>
    </row>
    <row r="132" s="928" customFormat="1" ht="15.75" customHeight="1" spans="1:7">
      <c r="A132" s="982" t="s">
        <v>113</v>
      </c>
      <c r="B132" s="962" t="s">
        <v>5</v>
      </c>
      <c r="C132" s="962" t="s">
        <v>6</v>
      </c>
      <c r="D132" s="962" t="s">
        <v>7</v>
      </c>
      <c r="E132" s="947" t="s">
        <v>8</v>
      </c>
      <c r="F132" s="947" t="s">
        <v>8</v>
      </c>
      <c r="G132" s="947" t="s">
        <v>113</v>
      </c>
    </row>
    <row r="133" s="928" customFormat="1" ht="15.75" customHeight="1" spans="1:7">
      <c r="A133" s="982"/>
      <c r="B133" s="963"/>
      <c r="C133" s="963"/>
      <c r="D133" s="963"/>
      <c r="E133" s="947" t="s">
        <v>9</v>
      </c>
      <c r="F133" s="947" t="s">
        <v>10</v>
      </c>
      <c r="G133" s="947" t="s">
        <v>11</v>
      </c>
    </row>
    <row r="134" s="928" customFormat="1" ht="15.75" customHeight="1" spans="1:7">
      <c r="A134" s="982"/>
      <c r="B134" s="993"/>
      <c r="C134" s="991"/>
      <c r="D134" s="952" t="s">
        <v>114</v>
      </c>
      <c r="E134" s="954">
        <v>44374</v>
      </c>
      <c r="F134" s="954">
        <f>E134+4</f>
        <v>44378</v>
      </c>
      <c r="G134" s="954">
        <f>F134+31</f>
        <v>44409</v>
      </c>
    </row>
    <row r="135" s="928" customFormat="1" ht="15.75" customHeight="1" spans="1:7">
      <c r="A135" s="982"/>
      <c r="B135" s="994" t="s">
        <v>115</v>
      </c>
      <c r="C135" s="991" t="s">
        <v>116</v>
      </c>
      <c r="D135" s="955"/>
      <c r="E135" s="966">
        <f t="shared" ref="E135:G138" si="14">E134+7</f>
        <v>44381</v>
      </c>
      <c r="F135" s="954">
        <f t="shared" si="14"/>
        <v>44385</v>
      </c>
      <c r="G135" s="954">
        <f t="shared" si="14"/>
        <v>44416</v>
      </c>
    </row>
    <row r="136" s="928" customFormat="1" ht="15.75" customHeight="1" spans="1:7">
      <c r="A136" s="982"/>
      <c r="B136" s="993"/>
      <c r="C136" s="991"/>
      <c r="D136" s="955"/>
      <c r="E136" s="966">
        <f t="shared" si="14"/>
        <v>44388</v>
      </c>
      <c r="F136" s="954">
        <f t="shared" si="14"/>
        <v>44392</v>
      </c>
      <c r="G136" s="954">
        <f t="shared" si="14"/>
        <v>44423</v>
      </c>
    </row>
    <row r="137" s="928" customFormat="1" ht="15.75" customHeight="1" spans="1:7">
      <c r="A137" s="982"/>
      <c r="B137" s="995" t="s">
        <v>117</v>
      </c>
      <c r="C137" s="991" t="s">
        <v>118</v>
      </c>
      <c r="D137" s="955"/>
      <c r="E137" s="966">
        <f t="shared" si="14"/>
        <v>44395</v>
      </c>
      <c r="F137" s="954">
        <f t="shared" si="14"/>
        <v>44399</v>
      </c>
      <c r="G137" s="954">
        <f t="shared" si="14"/>
        <v>44430</v>
      </c>
    </row>
    <row r="138" s="928" customFormat="1" ht="15.75" customHeight="1" spans="1:7">
      <c r="A138" s="982"/>
      <c r="B138" s="995"/>
      <c r="C138" s="991" t="s">
        <v>119</v>
      </c>
      <c r="D138" s="959"/>
      <c r="E138" s="966">
        <f t="shared" si="14"/>
        <v>44402</v>
      </c>
      <c r="F138" s="954">
        <f t="shared" si="14"/>
        <v>44406</v>
      </c>
      <c r="G138" s="954">
        <f t="shared" si="14"/>
        <v>44437</v>
      </c>
    </row>
    <row r="139" s="928" customFormat="1" ht="15.75" customHeight="1" spans="1:7">
      <c r="A139" s="982"/>
      <c r="B139" s="998"/>
      <c r="C139" s="998"/>
      <c r="D139" s="981"/>
      <c r="E139" s="971"/>
      <c r="F139" s="972"/>
      <c r="G139" s="972"/>
    </row>
    <row r="140" s="928" customFormat="1" ht="15.75" customHeight="1" spans="1:7">
      <c r="A140" s="979"/>
      <c r="B140" s="979"/>
      <c r="C140" s="980"/>
      <c r="D140" s="981"/>
      <c r="E140" s="981"/>
      <c r="F140" s="979"/>
      <c r="G140" s="979"/>
    </row>
    <row r="141" s="928" customFormat="1" ht="15.75" customHeight="1" spans="1:7">
      <c r="A141" s="982" t="s">
        <v>120</v>
      </c>
      <c r="B141" s="962" t="s">
        <v>5</v>
      </c>
      <c r="C141" s="962" t="s">
        <v>6</v>
      </c>
      <c r="D141" s="962" t="s">
        <v>7</v>
      </c>
      <c r="E141" s="947" t="s">
        <v>8</v>
      </c>
      <c r="F141" s="947" t="s">
        <v>8</v>
      </c>
      <c r="G141" s="947" t="s">
        <v>120</v>
      </c>
    </row>
    <row r="142" s="928" customFormat="1" ht="15.75" customHeight="1" spans="1:7">
      <c r="A142" s="982"/>
      <c r="B142" s="963"/>
      <c r="C142" s="963"/>
      <c r="D142" s="963"/>
      <c r="E142" s="947" t="s">
        <v>9</v>
      </c>
      <c r="F142" s="947" t="s">
        <v>10</v>
      </c>
      <c r="G142" s="947" t="s">
        <v>11</v>
      </c>
    </row>
    <row r="143" s="928" customFormat="1" ht="15.75" customHeight="1" spans="1:7">
      <c r="A143" s="982"/>
      <c r="B143" s="993"/>
      <c r="C143" s="991"/>
      <c r="D143" s="992" t="s">
        <v>114</v>
      </c>
      <c r="E143" s="954">
        <v>44374</v>
      </c>
      <c r="F143" s="954">
        <f>E143+4</f>
        <v>44378</v>
      </c>
      <c r="G143" s="954">
        <f>F143+31</f>
        <v>44409</v>
      </c>
    </row>
    <row r="144" s="928" customFormat="1" ht="15.75" customHeight="1" spans="1:7">
      <c r="A144" s="982"/>
      <c r="B144" s="994" t="s">
        <v>115</v>
      </c>
      <c r="C144" s="991" t="s">
        <v>116</v>
      </c>
      <c r="D144" s="992"/>
      <c r="E144" s="966">
        <f t="shared" ref="E144:G147" si="15">E143+7</f>
        <v>44381</v>
      </c>
      <c r="F144" s="954">
        <f t="shared" si="15"/>
        <v>44385</v>
      </c>
      <c r="G144" s="954">
        <f t="shared" si="15"/>
        <v>44416</v>
      </c>
    </row>
    <row r="145" s="928" customFormat="1" ht="15.75" customHeight="1" spans="1:7">
      <c r="A145" s="982"/>
      <c r="B145" s="993"/>
      <c r="C145" s="991"/>
      <c r="D145" s="992"/>
      <c r="E145" s="966">
        <f t="shared" si="15"/>
        <v>44388</v>
      </c>
      <c r="F145" s="954">
        <f t="shared" si="15"/>
        <v>44392</v>
      </c>
      <c r="G145" s="954">
        <f t="shared" si="15"/>
        <v>44423</v>
      </c>
    </row>
    <row r="146" s="928" customFormat="1" ht="15.75" customHeight="1" spans="1:7">
      <c r="A146" s="982"/>
      <c r="B146" s="995" t="s">
        <v>117</v>
      </c>
      <c r="C146" s="991" t="s">
        <v>118</v>
      </c>
      <c r="D146" s="992"/>
      <c r="E146" s="966">
        <f t="shared" si="15"/>
        <v>44395</v>
      </c>
      <c r="F146" s="954">
        <f t="shared" si="15"/>
        <v>44399</v>
      </c>
      <c r="G146" s="954">
        <f t="shared" si="15"/>
        <v>44430</v>
      </c>
    </row>
    <row r="147" s="928" customFormat="1" ht="15.75" customHeight="1" spans="1:7">
      <c r="A147" s="982"/>
      <c r="B147" s="995"/>
      <c r="C147" s="991" t="s">
        <v>119</v>
      </c>
      <c r="D147" s="992"/>
      <c r="E147" s="966">
        <f t="shared" si="15"/>
        <v>44402</v>
      </c>
      <c r="F147" s="954">
        <f t="shared" si="15"/>
        <v>44406</v>
      </c>
      <c r="G147" s="954">
        <f t="shared" si="15"/>
        <v>44437</v>
      </c>
    </row>
    <row r="148" s="928" customFormat="1" ht="15.75" customHeight="1" spans="1:7">
      <c r="A148" s="982"/>
      <c r="B148" s="980"/>
      <c r="C148" s="999"/>
      <c r="D148" s="1000"/>
      <c r="E148" s="971"/>
      <c r="F148" s="972"/>
      <c r="G148" s="972"/>
    </row>
    <row r="149" s="928" customFormat="1" ht="15.75" customHeight="1" spans="1:7">
      <c r="A149" s="979"/>
      <c r="B149" s="979"/>
      <c r="C149" s="980"/>
      <c r="D149" s="981"/>
      <c r="E149" s="981"/>
      <c r="F149" s="979"/>
      <c r="G149" s="979"/>
    </row>
    <row r="150" s="928" customFormat="1" ht="15.75" customHeight="1" spans="1:7">
      <c r="A150" s="945" t="s">
        <v>121</v>
      </c>
      <c r="B150" s="947" t="s">
        <v>5</v>
      </c>
      <c r="C150" s="947" t="s">
        <v>6</v>
      </c>
      <c r="D150" s="947" t="s">
        <v>7</v>
      </c>
      <c r="E150" s="947" t="s">
        <v>8</v>
      </c>
      <c r="F150" s="947" t="s">
        <v>8</v>
      </c>
      <c r="G150" s="947" t="s">
        <v>122</v>
      </c>
    </row>
    <row r="151" s="928" customFormat="1" ht="15.75" customHeight="1" spans="1:7">
      <c r="A151" s="945"/>
      <c r="B151" s="947"/>
      <c r="C151" s="947"/>
      <c r="D151" s="947"/>
      <c r="E151" s="947" t="s">
        <v>9</v>
      </c>
      <c r="F151" s="947" t="s">
        <v>10</v>
      </c>
      <c r="G151" s="947" t="s">
        <v>11</v>
      </c>
    </row>
    <row r="152" s="928" customFormat="1" ht="15.75" customHeight="1" spans="1:7">
      <c r="A152" s="945"/>
      <c r="B152" s="989" t="s">
        <v>85</v>
      </c>
      <c r="C152" s="991" t="s">
        <v>64</v>
      </c>
      <c r="D152" s="992" t="s">
        <v>86</v>
      </c>
      <c r="E152" s="953">
        <v>44376</v>
      </c>
      <c r="F152" s="953">
        <f>E152+5</f>
        <v>44381</v>
      </c>
      <c r="G152" s="954">
        <f>F152+32</f>
        <v>44413</v>
      </c>
    </row>
    <row r="153" s="928" customFormat="1" ht="15.75" customHeight="1" spans="1:7">
      <c r="A153" s="945"/>
      <c r="B153" s="993" t="s">
        <v>87</v>
      </c>
      <c r="C153" s="951" t="s">
        <v>88</v>
      </c>
      <c r="D153" s="992"/>
      <c r="E153" s="956">
        <f t="shared" ref="E153:G156" si="16">E152+7</f>
        <v>44383</v>
      </c>
      <c r="F153" s="953">
        <f t="shared" si="16"/>
        <v>44388</v>
      </c>
      <c r="G153" s="954">
        <f t="shared" si="16"/>
        <v>44420</v>
      </c>
    </row>
    <row r="154" s="928" customFormat="1" ht="15.75" customHeight="1" spans="1:7">
      <c r="A154" s="945"/>
      <c r="B154" s="994" t="s">
        <v>89</v>
      </c>
      <c r="C154" s="991" t="s">
        <v>19</v>
      </c>
      <c r="D154" s="992"/>
      <c r="E154" s="956">
        <f t="shared" si="16"/>
        <v>44390</v>
      </c>
      <c r="F154" s="953">
        <f t="shared" si="16"/>
        <v>44395</v>
      </c>
      <c r="G154" s="954">
        <f t="shared" si="16"/>
        <v>44427</v>
      </c>
    </row>
    <row r="155" s="928" customFormat="1" ht="15.75" customHeight="1" spans="1:7">
      <c r="A155" s="945"/>
      <c r="B155" s="993" t="s">
        <v>90</v>
      </c>
      <c r="C155" s="991" t="s">
        <v>16</v>
      </c>
      <c r="D155" s="992"/>
      <c r="E155" s="956">
        <f t="shared" si="16"/>
        <v>44397</v>
      </c>
      <c r="F155" s="953">
        <f t="shared" si="16"/>
        <v>44402</v>
      </c>
      <c r="G155" s="954">
        <f t="shared" si="16"/>
        <v>44434</v>
      </c>
    </row>
    <row r="156" s="928" customFormat="1" ht="15.75" customHeight="1" spans="1:7">
      <c r="A156" s="945"/>
      <c r="B156" s="995"/>
      <c r="C156" s="991"/>
      <c r="D156" s="992"/>
      <c r="E156" s="956">
        <f t="shared" si="16"/>
        <v>44404</v>
      </c>
      <c r="F156" s="953">
        <f t="shared" si="16"/>
        <v>44409</v>
      </c>
      <c r="G156" s="954">
        <f t="shared" si="16"/>
        <v>44441</v>
      </c>
    </row>
    <row r="157" s="928" customFormat="1" ht="15.75" customHeight="1" spans="1:7">
      <c r="A157" s="945"/>
      <c r="B157" s="973"/>
      <c r="C157" s="973"/>
      <c r="D157" s="998"/>
      <c r="E157" s="998"/>
      <c r="F157" s="998"/>
      <c r="G157" s="998"/>
    </row>
    <row r="158" s="928" customFormat="1" ht="15.75" customHeight="1" spans="1:7">
      <c r="A158" s="979"/>
      <c r="B158" s="979"/>
      <c r="C158" s="980"/>
      <c r="D158" s="981"/>
      <c r="E158" s="981"/>
      <c r="F158" s="979"/>
      <c r="G158" s="979"/>
    </row>
    <row r="159" s="928" customFormat="1" ht="15.75" customHeight="1" spans="1:7">
      <c r="A159" s="982" t="s">
        <v>123</v>
      </c>
      <c r="B159" s="946" t="s">
        <v>5</v>
      </c>
      <c r="C159" s="946" t="s">
        <v>6</v>
      </c>
      <c r="D159" s="946" t="s">
        <v>7</v>
      </c>
      <c r="E159" s="947" t="s">
        <v>8</v>
      </c>
      <c r="F159" s="947" t="s">
        <v>8</v>
      </c>
      <c r="G159" s="947" t="s">
        <v>124</v>
      </c>
    </row>
    <row r="160" s="928" customFormat="1" ht="15.75" customHeight="1" spans="1:7">
      <c r="A160" s="982"/>
      <c r="B160" s="948"/>
      <c r="C160" s="948"/>
      <c r="D160" s="948"/>
      <c r="E160" s="947" t="s">
        <v>9</v>
      </c>
      <c r="F160" s="947" t="s">
        <v>10</v>
      </c>
      <c r="G160" s="947" t="s">
        <v>11</v>
      </c>
    </row>
    <row r="161" s="928" customFormat="1" ht="15.75" customHeight="1" spans="1:7">
      <c r="A161" s="982"/>
      <c r="B161" s="950" t="s">
        <v>12</v>
      </c>
      <c r="C161" s="951" t="s">
        <v>13</v>
      </c>
      <c r="D161" s="952" t="s">
        <v>14</v>
      </c>
      <c r="E161" s="953">
        <v>44378</v>
      </c>
      <c r="F161" s="953">
        <f>E161+5</f>
        <v>44383</v>
      </c>
      <c r="G161" s="954">
        <f>F161+34</f>
        <v>44417</v>
      </c>
    </row>
    <row r="162" s="928" customFormat="1" ht="15.75" customHeight="1" spans="1:7">
      <c r="A162" s="982"/>
      <c r="B162" s="950" t="s">
        <v>15</v>
      </c>
      <c r="C162" s="950" t="s">
        <v>16</v>
      </c>
      <c r="D162" s="955"/>
      <c r="E162" s="956">
        <f t="shared" ref="E162:G165" si="17">E161+7</f>
        <v>44385</v>
      </c>
      <c r="F162" s="953">
        <f t="shared" si="17"/>
        <v>44390</v>
      </c>
      <c r="G162" s="954">
        <f t="shared" si="17"/>
        <v>44424</v>
      </c>
    </row>
    <row r="163" s="928" customFormat="1" ht="15.75" customHeight="1" spans="1:7">
      <c r="A163" s="982"/>
      <c r="B163" s="950" t="s">
        <v>17</v>
      </c>
      <c r="C163" s="957" t="s">
        <v>16</v>
      </c>
      <c r="D163" s="955"/>
      <c r="E163" s="956">
        <f t="shared" si="17"/>
        <v>44392</v>
      </c>
      <c r="F163" s="953">
        <f t="shared" si="17"/>
        <v>44397</v>
      </c>
      <c r="G163" s="954">
        <f t="shared" si="17"/>
        <v>44431</v>
      </c>
    </row>
    <row r="164" s="928" customFormat="1" ht="15.75" customHeight="1" spans="1:7">
      <c r="A164" s="982"/>
      <c r="B164" s="950" t="s">
        <v>18</v>
      </c>
      <c r="C164" s="957" t="s">
        <v>19</v>
      </c>
      <c r="D164" s="955"/>
      <c r="E164" s="956">
        <f t="shared" si="17"/>
        <v>44399</v>
      </c>
      <c r="F164" s="953">
        <f t="shared" si="17"/>
        <v>44404</v>
      </c>
      <c r="G164" s="954">
        <f t="shared" si="17"/>
        <v>44438</v>
      </c>
    </row>
    <row r="165" s="928" customFormat="1" ht="15.75" customHeight="1" spans="1:7">
      <c r="A165" s="982"/>
      <c r="B165" s="950" t="s">
        <v>20</v>
      </c>
      <c r="C165" s="957" t="s">
        <v>19</v>
      </c>
      <c r="D165" s="959"/>
      <c r="E165" s="956">
        <f t="shared" si="17"/>
        <v>44406</v>
      </c>
      <c r="F165" s="953">
        <f t="shared" si="17"/>
        <v>44411</v>
      </c>
      <c r="G165" s="954">
        <f t="shared" si="17"/>
        <v>44445</v>
      </c>
    </row>
    <row r="166" s="928" customFormat="1" ht="15.75" customHeight="1" spans="1:7">
      <c r="A166" s="982"/>
      <c r="B166" s="980"/>
      <c r="C166" s="980"/>
      <c r="D166" s="981"/>
      <c r="E166" s="981"/>
      <c r="F166" s="979"/>
      <c r="G166" s="979"/>
    </row>
    <row r="167" s="928" customFormat="1" ht="15.75" customHeight="1" spans="1:7">
      <c r="A167" s="1001" t="s">
        <v>125</v>
      </c>
      <c r="B167" s="1001"/>
      <c r="C167" s="1001"/>
      <c r="D167" s="1001"/>
      <c r="E167" s="1001"/>
      <c r="F167" s="1001"/>
      <c r="G167" s="1001"/>
    </row>
    <row r="168" s="928" customFormat="1" ht="15.75" customHeight="1" spans="1:7">
      <c r="A168" s="943"/>
      <c r="B168" s="943"/>
      <c r="C168" s="1002"/>
      <c r="D168" s="942"/>
      <c r="E168" s="942"/>
      <c r="F168" s="943"/>
      <c r="G168" s="943"/>
    </row>
    <row r="169" s="928" customFormat="1" ht="15.75" customHeight="1" spans="1:7">
      <c r="A169" s="982" t="s">
        <v>126</v>
      </c>
      <c r="B169" s="946" t="s">
        <v>5</v>
      </c>
      <c r="C169" s="946" t="s">
        <v>6</v>
      </c>
      <c r="D169" s="946" t="s">
        <v>7</v>
      </c>
      <c r="E169" s="947" t="s">
        <v>8</v>
      </c>
      <c r="F169" s="947" t="s">
        <v>8</v>
      </c>
      <c r="G169" s="946" t="s">
        <v>84</v>
      </c>
    </row>
    <row r="170" s="928" customFormat="1" ht="15.75" customHeight="1" spans="1:7">
      <c r="A170" s="982"/>
      <c r="B170" s="948"/>
      <c r="C170" s="948"/>
      <c r="D170" s="948"/>
      <c r="E170" s="948" t="s">
        <v>9</v>
      </c>
      <c r="F170" s="986" t="s">
        <v>10</v>
      </c>
      <c r="G170" s="947" t="s">
        <v>11</v>
      </c>
    </row>
    <row r="171" s="928" customFormat="1" ht="15.75" customHeight="1" spans="1:7">
      <c r="A171" s="982"/>
      <c r="B171" s="950" t="s">
        <v>12</v>
      </c>
      <c r="C171" s="951" t="s">
        <v>13</v>
      </c>
      <c r="D171" s="952" t="s">
        <v>14</v>
      </c>
      <c r="E171" s="953">
        <v>44378</v>
      </c>
      <c r="F171" s="953">
        <f>E171+5</f>
        <v>44383</v>
      </c>
      <c r="G171" s="954">
        <f>F171+38</f>
        <v>44421</v>
      </c>
    </row>
    <row r="172" s="928" customFormat="1" ht="15.75" customHeight="1" spans="1:7">
      <c r="A172" s="982"/>
      <c r="B172" s="950" t="s">
        <v>15</v>
      </c>
      <c r="C172" s="950" t="s">
        <v>16</v>
      </c>
      <c r="D172" s="955"/>
      <c r="E172" s="956">
        <f t="shared" ref="E172:G175" si="18">E171+7</f>
        <v>44385</v>
      </c>
      <c r="F172" s="953">
        <f t="shared" si="18"/>
        <v>44390</v>
      </c>
      <c r="G172" s="954">
        <f t="shared" si="18"/>
        <v>44428</v>
      </c>
    </row>
    <row r="173" s="928" customFormat="1" ht="15.75" customHeight="1" spans="1:7">
      <c r="A173" s="982"/>
      <c r="B173" s="950" t="s">
        <v>17</v>
      </c>
      <c r="C173" s="957" t="s">
        <v>16</v>
      </c>
      <c r="D173" s="955"/>
      <c r="E173" s="956">
        <f t="shared" si="18"/>
        <v>44392</v>
      </c>
      <c r="F173" s="953">
        <f t="shared" si="18"/>
        <v>44397</v>
      </c>
      <c r="G173" s="954">
        <f t="shared" si="18"/>
        <v>44435</v>
      </c>
    </row>
    <row r="174" s="928" customFormat="1" ht="15.75" customHeight="1" spans="1:7">
      <c r="A174" s="982"/>
      <c r="B174" s="950" t="s">
        <v>18</v>
      </c>
      <c r="C174" s="957" t="s">
        <v>19</v>
      </c>
      <c r="D174" s="955"/>
      <c r="E174" s="956">
        <f t="shared" si="18"/>
        <v>44399</v>
      </c>
      <c r="F174" s="953">
        <f t="shared" si="18"/>
        <v>44404</v>
      </c>
      <c r="G174" s="954">
        <f t="shared" si="18"/>
        <v>44442</v>
      </c>
    </row>
    <row r="175" s="928" customFormat="1" ht="15.75" customHeight="1" spans="1:7">
      <c r="A175" s="982"/>
      <c r="B175" s="950" t="s">
        <v>20</v>
      </c>
      <c r="C175" s="957" t="s">
        <v>19</v>
      </c>
      <c r="D175" s="959"/>
      <c r="E175" s="956">
        <f t="shared" si="18"/>
        <v>44406</v>
      </c>
      <c r="F175" s="953">
        <f t="shared" si="18"/>
        <v>44411</v>
      </c>
      <c r="G175" s="954">
        <f t="shared" si="18"/>
        <v>44449</v>
      </c>
    </row>
    <row r="176" s="928" customFormat="1" ht="15.75" customHeight="1" spans="1:7">
      <c r="A176" s="982"/>
      <c r="B176" s="980"/>
      <c r="C176" s="980"/>
      <c r="D176" s="981"/>
      <c r="E176" s="981"/>
      <c r="F176" s="979"/>
      <c r="G176" s="979"/>
    </row>
    <row r="177" s="928" customFormat="1" ht="15.75" customHeight="1" spans="1:7">
      <c r="A177" s="979"/>
      <c r="B177" s="979"/>
      <c r="C177" s="980"/>
      <c r="D177" s="981"/>
      <c r="E177" s="981"/>
      <c r="F177" s="979"/>
      <c r="G177" s="979"/>
    </row>
    <row r="178" s="928" customFormat="1" ht="15.75" customHeight="1" spans="1:7">
      <c r="A178" s="982" t="s">
        <v>127</v>
      </c>
      <c r="B178" s="946" t="s">
        <v>5</v>
      </c>
      <c r="C178" s="946" t="s">
        <v>6</v>
      </c>
      <c r="D178" s="946" t="s">
        <v>7</v>
      </c>
      <c r="E178" s="947" t="s">
        <v>8</v>
      </c>
      <c r="F178" s="947" t="s">
        <v>8</v>
      </c>
      <c r="G178" s="946" t="s">
        <v>84</v>
      </c>
    </row>
    <row r="179" s="928" customFormat="1" ht="15.75" customHeight="1" spans="1:7">
      <c r="A179" s="982"/>
      <c r="B179" s="948"/>
      <c r="C179" s="948"/>
      <c r="D179" s="948"/>
      <c r="E179" s="948" t="s">
        <v>9</v>
      </c>
      <c r="F179" s="986" t="s">
        <v>10</v>
      </c>
      <c r="G179" s="947" t="s">
        <v>11</v>
      </c>
    </row>
    <row r="180" s="928" customFormat="1" ht="15.75" customHeight="1" spans="1:7">
      <c r="A180" s="982"/>
      <c r="B180" s="950" t="s">
        <v>12</v>
      </c>
      <c r="C180" s="951" t="s">
        <v>13</v>
      </c>
      <c r="D180" s="952" t="s">
        <v>14</v>
      </c>
      <c r="E180" s="953">
        <v>44378</v>
      </c>
      <c r="F180" s="953">
        <f>E180+5</f>
        <v>44383</v>
      </c>
      <c r="G180" s="954">
        <f>F180+37</f>
        <v>44420</v>
      </c>
    </row>
    <row r="181" s="928" customFormat="1" ht="15.75" customHeight="1" spans="1:7">
      <c r="A181" s="982"/>
      <c r="B181" s="950" t="s">
        <v>15</v>
      </c>
      <c r="C181" s="950" t="s">
        <v>16</v>
      </c>
      <c r="D181" s="955"/>
      <c r="E181" s="956">
        <f t="shared" ref="E181:G184" si="19">E180+7</f>
        <v>44385</v>
      </c>
      <c r="F181" s="953">
        <f t="shared" si="19"/>
        <v>44390</v>
      </c>
      <c r="G181" s="954">
        <f t="shared" si="19"/>
        <v>44427</v>
      </c>
    </row>
    <row r="182" s="928" customFormat="1" ht="15.75" customHeight="1" spans="1:7">
      <c r="A182" s="982"/>
      <c r="B182" s="950" t="s">
        <v>17</v>
      </c>
      <c r="C182" s="957" t="s">
        <v>16</v>
      </c>
      <c r="D182" s="955"/>
      <c r="E182" s="956">
        <f t="shared" si="19"/>
        <v>44392</v>
      </c>
      <c r="F182" s="953">
        <f t="shared" si="19"/>
        <v>44397</v>
      </c>
      <c r="G182" s="954">
        <f t="shared" si="19"/>
        <v>44434</v>
      </c>
    </row>
    <row r="183" s="928" customFormat="1" ht="15.75" customHeight="1" spans="1:7">
      <c r="A183" s="982"/>
      <c r="B183" s="950" t="s">
        <v>18</v>
      </c>
      <c r="C183" s="957" t="s">
        <v>19</v>
      </c>
      <c r="D183" s="955"/>
      <c r="E183" s="956">
        <f t="shared" si="19"/>
        <v>44399</v>
      </c>
      <c r="F183" s="953">
        <f t="shared" si="19"/>
        <v>44404</v>
      </c>
      <c r="G183" s="954">
        <f t="shared" si="19"/>
        <v>44441</v>
      </c>
    </row>
    <row r="184" s="928" customFormat="1" ht="15.75" customHeight="1" spans="1:7">
      <c r="A184" s="982"/>
      <c r="B184" s="950" t="s">
        <v>20</v>
      </c>
      <c r="C184" s="957" t="s">
        <v>19</v>
      </c>
      <c r="D184" s="959"/>
      <c r="E184" s="956">
        <f t="shared" si="19"/>
        <v>44406</v>
      </c>
      <c r="F184" s="953">
        <f t="shared" si="19"/>
        <v>44411</v>
      </c>
      <c r="G184" s="954">
        <f t="shared" si="19"/>
        <v>44448</v>
      </c>
    </row>
    <row r="185" s="928" customFormat="1" ht="15.75" customHeight="1" spans="1:7">
      <c r="A185" s="982"/>
      <c r="B185" s="973"/>
      <c r="C185" s="973"/>
      <c r="D185" s="977"/>
      <c r="E185" s="987"/>
      <c r="F185" s="978"/>
      <c r="G185" s="972"/>
    </row>
    <row r="186" s="928" customFormat="1" ht="15.75" customHeight="1" spans="1:7">
      <c r="A186" s="979"/>
      <c r="B186" s="979"/>
      <c r="C186" s="980"/>
      <c r="D186" s="981"/>
      <c r="E186" s="981"/>
      <c r="F186" s="979"/>
      <c r="G186" s="979"/>
    </row>
    <row r="187" s="928" customFormat="1" ht="15.75" customHeight="1" spans="1:7">
      <c r="A187" s="982" t="s">
        <v>128</v>
      </c>
      <c r="B187" s="946" t="s">
        <v>5</v>
      </c>
      <c r="C187" s="946" t="s">
        <v>6</v>
      </c>
      <c r="D187" s="946" t="s">
        <v>7</v>
      </c>
      <c r="E187" s="947" t="s">
        <v>8</v>
      </c>
      <c r="F187" s="947" t="s">
        <v>8</v>
      </c>
      <c r="G187" s="946" t="s">
        <v>122</v>
      </c>
    </row>
    <row r="188" s="928" customFormat="1" ht="15.75" customHeight="1" spans="1:7">
      <c r="A188" s="982"/>
      <c r="B188" s="948"/>
      <c r="C188" s="948"/>
      <c r="D188" s="948"/>
      <c r="E188" s="948" t="s">
        <v>9</v>
      </c>
      <c r="F188" s="983" t="s">
        <v>10</v>
      </c>
      <c r="G188" s="947" t="s">
        <v>11</v>
      </c>
    </row>
    <row r="189" s="928" customFormat="1" ht="15.75" customHeight="1" spans="1:7">
      <c r="A189" s="982"/>
      <c r="B189" s="950" t="s">
        <v>12</v>
      </c>
      <c r="C189" s="951" t="s">
        <v>13</v>
      </c>
      <c r="D189" s="952" t="s">
        <v>129</v>
      </c>
      <c r="E189" s="953">
        <v>44378</v>
      </c>
      <c r="F189" s="953">
        <f>E189+5</f>
        <v>44383</v>
      </c>
      <c r="G189" s="954">
        <f>F189+34</f>
        <v>44417</v>
      </c>
    </row>
    <row r="190" s="928" customFormat="1" ht="15.75" customHeight="1" spans="1:7">
      <c r="A190" s="982"/>
      <c r="B190" s="950" t="s">
        <v>15</v>
      </c>
      <c r="C190" s="950" t="s">
        <v>16</v>
      </c>
      <c r="D190" s="955"/>
      <c r="E190" s="956">
        <f t="shared" ref="E190:G193" si="20">E189+7</f>
        <v>44385</v>
      </c>
      <c r="F190" s="953">
        <f t="shared" si="20"/>
        <v>44390</v>
      </c>
      <c r="G190" s="954">
        <f t="shared" si="20"/>
        <v>44424</v>
      </c>
    </row>
    <row r="191" s="928" customFormat="1" ht="15.75" customHeight="1" spans="1:7">
      <c r="A191" s="982"/>
      <c r="B191" s="950" t="s">
        <v>17</v>
      </c>
      <c r="C191" s="957" t="s">
        <v>16</v>
      </c>
      <c r="D191" s="955"/>
      <c r="E191" s="956">
        <f t="shared" si="20"/>
        <v>44392</v>
      </c>
      <c r="F191" s="953">
        <f t="shared" si="20"/>
        <v>44397</v>
      </c>
      <c r="G191" s="954">
        <f t="shared" si="20"/>
        <v>44431</v>
      </c>
    </row>
    <row r="192" s="928" customFormat="1" ht="15.75" customHeight="1" spans="1:7">
      <c r="A192" s="982"/>
      <c r="B192" s="950" t="s">
        <v>18</v>
      </c>
      <c r="C192" s="957" t="s">
        <v>19</v>
      </c>
      <c r="D192" s="955"/>
      <c r="E192" s="956">
        <f t="shared" si="20"/>
        <v>44399</v>
      </c>
      <c r="F192" s="953">
        <f t="shared" si="20"/>
        <v>44404</v>
      </c>
      <c r="G192" s="954">
        <f t="shared" si="20"/>
        <v>44438</v>
      </c>
    </row>
    <row r="193" s="928" customFormat="1" ht="15.75" customHeight="1" spans="1:7">
      <c r="A193" s="982"/>
      <c r="B193" s="950" t="s">
        <v>20</v>
      </c>
      <c r="C193" s="957" t="s">
        <v>19</v>
      </c>
      <c r="D193" s="959"/>
      <c r="E193" s="956">
        <f t="shared" si="20"/>
        <v>44406</v>
      </c>
      <c r="F193" s="953">
        <f t="shared" si="20"/>
        <v>44411</v>
      </c>
      <c r="G193" s="954">
        <f t="shared" si="20"/>
        <v>44445</v>
      </c>
    </row>
    <row r="194" s="928" customFormat="1" ht="15.75" customHeight="1" spans="1:7">
      <c r="A194" s="982"/>
      <c r="B194" s="1003"/>
      <c r="C194" s="1003"/>
      <c r="D194" s="977"/>
      <c r="E194" s="977"/>
      <c r="F194" s="972"/>
      <c r="G194" s="972"/>
    </row>
    <row r="195" s="928" customFormat="1" ht="15.75" customHeight="1" spans="1:7">
      <c r="A195" s="982"/>
      <c r="B195" s="980"/>
      <c r="C195" s="980"/>
      <c r="D195" s="981"/>
      <c r="E195" s="981"/>
      <c r="F195" s="979"/>
      <c r="G195" s="979"/>
    </row>
    <row r="196" s="928" customFormat="1" ht="15.75" customHeight="1" spans="1:7">
      <c r="A196" s="979"/>
      <c r="B196" s="979"/>
      <c r="C196" s="980"/>
      <c r="D196" s="981"/>
      <c r="E196" s="981"/>
      <c r="F196" s="979"/>
      <c r="G196" s="979"/>
    </row>
    <row r="197" s="928" customFormat="1" ht="15.75" customHeight="1" spans="1:7">
      <c r="A197" s="982" t="s">
        <v>130</v>
      </c>
      <c r="B197" s="946" t="s">
        <v>5</v>
      </c>
      <c r="C197" s="946" t="s">
        <v>6</v>
      </c>
      <c r="D197" s="946" t="s">
        <v>7</v>
      </c>
      <c r="E197" s="947" t="s">
        <v>8</v>
      </c>
      <c r="F197" s="947" t="s">
        <v>8</v>
      </c>
      <c r="G197" s="946" t="s">
        <v>122</v>
      </c>
    </row>
    <row r="198" s="928" customFormat="1" ht="15.75" customHeight="1" spans="1:7">
      <c r="A198" s="982"/>
      <c r="B198" s="948"/>
      <c r="C198" s="948"/>
      <c r="D198" s="948"/>
      <c r="E198" s="948" t="s">
        <v>9</v>
      </c>
      <c r="F198" s="983" t="s">
        <v>10</v>
      </c>
      <c r="G198" s="947" t="s">
        <v>11</v>
      </c>
    </row>
    <row r="199" s="928" customFormat="1" ht="15.75" customHeight="1" spans="1:7">
      <c r="A199" s="982"/>
      <c r="B199" s="950" t="s">
        <v>12</v>
      </c>
      <c r="C199" s="951" t="s">
        <v>13</v>
      </c>
      <c r="D199" s="952" t="s">
        <v>14</v>
      </c>
      <c r="E199" s="953">
        <v>44378</v>
      </c>
      <c r="F199" s="953">
        <f>E199+5</f>
        <v>44383</v>
      </c>
      <c r="G199" s="954">
        <f>F199+35</f>
        <v>44418</v>
      </c>
    </row>
    <row r="200" s="928" customFormat="1" ht="15.75" customHeight="1" spans="1:7">
      <c r="A200" s="982"/>
      <c r="B200" s="950" t="s">
        <v>15</v>
      </c>
      <c r="C200" s="950" t="s">
        <v>16</v>
      </c>
      <c r="D200" s="955"/>
      <c r="E200" s="956">
        <f t="shared" ref="E200:G203" si="21">E199+7</f>
        <v>44385</v>
      </c>
      <c r="F200" s="953">
        <f t="shared" si="21"/>
        <v>44390</v>
      </c>
      <c r="G200" s="954">
        <f t="shared" si="21"/>
        <v>44425</v>
      </c>
    </row>
    <row r="201" s="928" customFormat="1" ht="15.75" customHeight="1" spans="1:7">
      <c r="A201" s="982"/>
      <c r="B201" s="950" t="s">
        <v>17</v>
      </c>
      <c r="C201" s="957" t="s">
        <v>16</v>
      </c>
      <c r="D201" s="955"/>
      <c r="E201" s="956">
        <f t="shared" si="21"/>
        <v>44392</v>
      </c>
      <c r="F201" s="953">
        <f t="shared" si="21"/>
        <v>44397</v>
      </c>
      <c r="G201" s="954">
        <f t="shared" si="21"/>
        <v>44432</v>
      </c>
    </row>
    <row r="202" s="928" customFormat="1" ht="15.75" customHeight="1" spans="1:7">
      <c r="A202" s="982"/>
      <c r="B202" s="950" t="s">
        <v>18</v>
      </c>
      <c r="C202" s="957" t="s">
        <v>19</v>
      </c>
      <c r="D202" s="955"/>
      <c r="E202" s="956">
        <f t="shared" si="21"/>
        <v>44399</v>
      </c>
      <c r="F202" s="953">
        <f t="shared" si="21"/>
        <v>44404</v>
      </c>
      <c r="G202" s="954">
        <f t="shared" si="21"/>
        <v>44439</v>
      </c>
    </row>
    <row r="203" s="928" customFormat="1" ht="15.75" customHeight="1" spans="1:7">
      <c r="A203" s="982"/>
      <c r="B203" s="950" t="s">
        <v>20</v>
      </c>
      <c r="C203" s="957" t="s">
        <v>19</v>
      </c>
      <c r="D203" s="959"/>
      <c r="E203" s="956">
        <f t="shared" si="21"/>
        <v>44406</v>
      </c>
      <c r="F203" s="953">
        <f t="shared" si="21"/>
        <v>44411</v>
      </c>
      <c r="G203" s="954">
        <f t="shared" si="21"/>
        <v>44446</v>
      </c>
    </row>
    <row r="204" s="928" customFormat="1" ht="15.75" customHeight="1" spans="1:7">
      <c r="A204" s="1004"/>
      <c r="B204" s="1002"/>
      <c r="C204" s="1002"/>
      <c r="D204" s="942"/>
      <c r="E204" s="942"/>
      <c r="F204" s="943"/>
      <c r="G204" s="943"/>
    </row>
    <row r="205" s="928" customFormat="1" ht="15.75" customHeight="1" spans="1:7">
      <c r="A205" s="1001" t="s">
        <v>131</v>
      </c>
      <c r="B205" s="1001"/>
      <c r="C205" s="1001"/>
      <c r="D205" s="1001"/>
      <c r="E205" s="1001"/>
      <c r="F205" s="1001"/>
      <c r="G205" s="1001"/>
    </row>
    <row r="206" s="928" customFormat="1" ht="15.75" customHeight="1" spans="1:7">
      <c r="A206" s="979"/>
      <c r="B206" s="979"/>
      <c r="C206" s="1002"/>
      <c r="D206" s="942"/>
      <c r="E206" s="942"/>
      <c r="F206" s="943"/>
      <c r="G206" s="943"/>
    </row>
    <row r="207" s="928" customFormat="1" ht="15.75" customHeight="1" spans="1:7">
      <c r="A207" s="982" t="s">
        <v>132</v>
      </c>
      <c r="B207" s="962" t="s">
        <v>5</v>
      </c>
      <c r="C207" s="962" t="s">
        <v>6</v>
      </c>
      <c r="D207" s="962" t="s">
        <v>7</v>
      </c>
      <c r="E207" s="947" t="s">
        <v>8</v>
      </c>
      <c r="F207" s="947" t="s">
        <v>8</v>
      </c>
      <c r="G207" s="947" t="s">
        <v>132</v>
      </c>
    </row>
    <row r="208" s="928" customFormat="1" ht="15.75" customHeight="1" spans="1:7">
      <c r="A208" s="982"/>
      <c r="B208" s="963"/>
      <c r="C208" s="963"/>
      <c r="D208" s="963"/>
      <c r="E208" s="947" t="s">
        <v>9</v>
      </c>
      <c r="F208" s="947" t="s">
        <v>10</v>
      </c>
      <c r="G208" s="947" t="s">
        <v>11</v>
      </c>
    </row>
    <row r="209" s="928" customFormat="1" ht="15.75" customHeight="1" spans="1:7">
      <c r="A209" s="982"/>
      <c r="B209" s="994" t="s">
        <v>133</v>
      </c>
      <c r="C209" s="1005" t="s">
        <v>134</v>
      </c>
      <c r="D209" s="964" t="s">
        <v>135</v>
      </c>
      <c r="E209" s="1006">
        <v>44382</v>
      </c>
      <c r="F209" s="1006">
        <f>E209+4</f>
        <v>44386</v>
      </c>
      <c r="G209" s="954">
        <f>F209+26</f>
        <v>44412</v>
      </c>
    </row>
    <row r="210" s="928" customFormat="1" ht="15.75" customHeight="1" spans="1:7">
      <c r="A210" s="982"/>
      <c r="B210" s="994" t="s">
        <v>136</v>
      </c>
      <c r="C210" s="1005"/>
      <c r="D210" s="965"/>
      <c r="E210" s="1006">
        <f t="shared" ref="E210:G213" si="22">E209+7</f>
        <v>44389</v>
      </c>
      <c r="F210" s="1006">
        <f t="shared" si="22"/>
        <v>44393</v>
      </c>
      <c r="G210" s="954">
        <f t="shared" si="22"/>
        <v>44419</v>
      </c>
    </row>
    <row r="211" s="928" customFormat="1" ht="15.75" customHeight="1" spans="1:7">
      <c r="A211" s="982"/>
      <c r="B211" s="994" t="s">
        <v>137</v>
      </c>
      <c r="C211" s="1005" t="s">
        <v>64</v>
      </c>
      <c r="D211" s="965"/>
      <c r="E211" s="1006">
        <f t="shared" si="22"/>
        <v>44396</v>
      </c>
      <c r="F211" s="1006">
        <f t="shared" si="22"/>
        <v>44400</v>
      </c>
      <c r="G211" s="954">
        <f t="shared" si="22"/>
        <v>44426</v>
      </c>
    </row>
    <row r="212" s="928" customFormat="1" ht="15.75" customHeight="1" spans="1:7">
      <c r="A212" s="982"/>
      <c r="B212" s="995" t="s">
        <v>138</v>
      </c>
      <c r="C212" s="1005" t="s">
        <v>139</v>
      </c>
      <c r="D212" s="965"/>
      <c r="E212" s="1006">
        <f t="shared" si="22"/>
        <v>44403</v>
      </c>
      <c r="F212" s="1006">
        <f t="shared" si="22"/>
        <v>44407</v>
      </c>
      <c r="G212" s="954">
        <f t="shared" si="22"/>
        <v>44433</v>
      </c>
    </row>
    <row r="213" s="928" customFormat="1" ht="15.75" customHeight="1" spans="1:7">
      <c r="A213" s="982"/>
      <c r="B213" s="995"/>
      <c r="C213" s="1005"/>
      <c r="D213" s="968"/>
      <c r="E213" s="1006">
        <f t="shared" si="22"/>
        <v>44410</v>
      </c>
      <c r="F213" s="1006">
        <f t="shared" si="22"/>
        <v>44414</v>
      </c>
      <c r="G213" s="954">
        <f t="shared" si="22"/>
        <v>44440</v>
      </c>
    </row>
    <row r="214" s="928" customFormat="1" ht="15.75" customHeight="1" spans="1:7">
      <c r="A214" s="982"/>
      <c r="B214" s="998"/>
      <c r="C214" s="1007"/>
      <c r="D214" s="970"/>
      <c r="E214" s="1008"/>
      <c r="F214" s="1008"/>
      <c r="G214" s="972"/>
    </row>
    <row r="215" s="928" customFormat="1" ht="15.75" customHeight="1" spans="1:7">
      <c r="A215" s="982"/>
      <c r="B215" s="980"/>
      <c r="C215" s="980"/>
      <c r="D215" s="981"/>
      <c r="E215" s="981"/>
      <c r="F215" s="979"/>
      <c r="G215" s="979"/>
    </row>
    <row r="216" s="928" customFormat="1" ht="15.75" customHeight="1" spans="1:7">
      <c r="A216" s="982"/>
      <c r="B216" s="946" t="s">
        <v>5</v>
      </c>
      <c r="C216" s="946" t="s">
        <v>6</v>
      </c>
      <c r="D216" s="946" t="s">
        <v>7</v>
      </c>
      <c r="E216" s="947" t="s">
        <v>8</v>
      </c>
      <c r="F216" s="947" t="s">
        <v>8</v>
      </c>
      <c r="G216" s="946" t="s">
        <v>132</v>
      </c>
    </row>
    <row r="217" s="928" customFormat="1" ht="15.75" customHeight="1" spans="1:7">
      <c r="A217" s="982"/>
      <c r="B217" s="948"/>
      <c r="C217" s="948"/>
      <c r="D217" s="948"/>
      <c r="E217" s="948" t="s">
        <v>9</v>
      </c>
      <c r="F217" s="983" t="s">
        <v>10</v>
      </c>
      <c r="G217" s="947" t="s">
        <v>11</v>
      </c>
    </row>
    <row r="218" s="928" customFormat="1" ht="15.75" customHeight="1" spans="1:7">
      <c r="A218" s="982"/>
      <c r="B218" s="994" t="s">
        <v>140</v>
      </c>
      <c r="C218" s="1009" t="s">
        <v>141</v>
      </c>
      <c r="D218" s="952" t="s">
        <v>142</v>
      </c>
      <c r="E218" s="1010">
        <v>44380</v>
      </c>
      <c r="F218" s="1010">
        <f>E218+4</f>
        <v>44384</v>
      </c>
      <c r="G218" s="954">
        <f>F218+29</f>
        <v>44413</v>
      </c>
    </row>
    <row r="219" s="928" customFormat="1" ht="15.75" customHeight="1" spans="1:7">
      <c r="A219" s="982"/>
      <c r="B219" s="994"/>
      <c r="C219" s="1009"/>
      <c r="D219" s="955"/>
      <c r="E219" s="1010">
        <f>E218+7</f>
        <v>44387</v>
      </c>
      <c r="F219" s="1010">
        <f t="shared" ref="E219:G221" si="23">F218+7</f>
        <v>44391</v>
      </c>
      <c r="G219" s="954">
        <f t="shared" si="23"/>
        <v>44420</v>
      </c>
    </row>
    <row r="220" s="928" customFormat="1" ht="15.75" customHeight="1" spans="1:7">
      <c r="A220" s="982"/>
      <c r="B220" s="994" t="s">
        <v>143</v>
      </c>
      <c r="C220" s="1009" t="s">
        <v>144</v>
      </c>
      <c r="D220" s="955"/>
      <c r="E220" s="1010">
        <f t="shared" si="23"/>
        <v>44394</v>
      </c>
      <c r="F220" s="1010">
        <f t="shared" si="23"/>
        <v>44398</v>
      </c>
      <c r="G220" s="954">
        <f t="shared" si="23"/>
        <v>44427</v>
      </c>
    </row>
    <row r="221" s="928" customFormat="1" ht="15.75" customHeight="1" spans="1:7">
      <c r="A221" s="982"/>
      <c r="B221" s="994" t="s">
        <v>145</v>
      </c>
      <c r="C221" s="1009" t="s">
        <v>146</v>
      </c>
      <c r="D221" s="955"/>
      <c r="E221" s="1010">
        <f t="shared" si="23"/>
        <v>44401</v>
      </c>
      <c r="F221" s="1010">
        <f t="shared" si="23"/>
        <v>44405</v>
      </c>
      <c r="G221" s="954">
        <f t="shared" si="23"/>
        <v>44434</v>
      </c>
    </row>
    <row r="222" s="928" customFormat="1" ht="15.75" customHeight="1" spans="1:7">
      <c r="A222" s="982"/>
      <c r="B222" s="995" t="s">
        <v>147</v>
      </c>
      <c r="C222" s="1009" t="s">
        <v>148</v>
      </c>
      <c r="D222" s="959"/>
      <c r="E222" s="1010">
        <f t="shared" ref="E222:G222" si="24">E221+7</f>
        <v>44408</v>
      </c>
      <c r="F222" s="1010">
        <f t="shared" si="24"/>
        <v>44412</v>
      </c>
      <c r="G222" s="954">
        <f t="shared" si="24"/>
        <v>44441</v>
      </c>
    </row>
    <row r="223" s="928" customFormat="1" ht="15.75" customHeight="1" spans="1:7">
      <c r="A223" s="982"/>
      <c r="B223" s="973"/>
      <c r="C223" s="973"/>
      <c r="D223" s="977"/>
      <c r="E223" s="977"/>
      <c r="F223" s="972"/>
      <c r="G223" s="972"/>
    </row>
    <row r="224" s="928" customFormat="1" ht="15.75" customHeight="1" spans="1:7">
      <c r="A224" s="979"/>
      <c r="B224" s="979"/>
      <c r="C224" s="980"/>
      <c r="D224" s="981"/>
      <c r="E224" s="981"/>
      <c r="F224" s="979"/>
      <c r="G224" s="979"/>
    </row>
    <row r="225" s="928" customFormat="1" ht="15.75" customHeight="1" spans="1:7">
      <c r="A225" s="982" t="s">
        <v>149</v>
      </c>
      <c r="B225" s="946" t="s">
        <v>5</v>
      </c>
      <c r="C225" s="946" t="s">
        <v>6</v>
      </c>
      <c r="D225" s="946" t="s">
        <v>7</v>
      </c>
      <c r="E225" s="947" t="s">
        <v>8</v>
      </c>
      <c r="F225" s="947" t="s">
        <v>8</v>
      </c>
      <c r="G225" s="946" t="s">
        <v>149</v>
      </c>
    </row>
    <row r="226" s="928" customFormat="1" ht="15.75" customHeight="1" spans="1:7">
      <c r="A226" s="982"/>
      <c r="B226" s="948"/>
      <c r="C226" s="948"/>
      <c r="D226" s="948"/>
      <c r="E226" s="948" t="s">
        <v>9</v>
      </c>
      <c r="F226" s="983" t="s">
        <v>10</v>
      </c>
      <c r="G226" s="947" t="s">
        <v>11</v>
      </c>
    </row>
    <row r="227" s="928" customFormat="1" ht="15.75" customHeight="1" spans="1:7">
      <c r="A227" s="982"/>
      <c r="B227" s="1011" t="s">
        <v>150</v>
      </c>
      <c r="C227" s="1011" t="s">
        <v>88</v>
      </c>
      <c r="D227" s="952" t="s">
        <v>151</v>
      </c>
      <c r="E227" s="953">
        <v>44374</v>
      </c>
      <c r="F227" s="1010">
        <f>E227+4</f>
        <v>44378</v>
      </c>
      <c r="G227" s="954">
        <f>F227+25</f>
        <v>44403</v>
      </c>
    </row>
    <row r="228" s="928" customFormat="1" ht="15.75" customHeight="1" spans="1:7">
      <c r="A228" s="982"/>
      <c r="B228" s="1011" t="s">
        <v>152</v>
      </c>
      <c r="C228" s="1011" t="s">
        <v>66</v>
      </c>
      <c r="D228" s="955"/>
      <c r="E228" s="1010">
        <f t="shared" ref="E228:G231" si="25">E227+7</f>
        <v>44381</v>
      </c>
      <c r="F228" s="1010">
        <f t="shared" si="25"/>
        <v>44385</v>
      </c>
      <c r="G228" s="954">
        <f t="shared" si="25"/>
        <v>44410</v>
      </c>
    </row>
    <row r="229" s="928" customFormat="1" ht="15.75" customHeight="1" spans="1:7">
      <c r="A229" s="982"/>
      <c r="B229" s="1011" t="s">
        <v>153</v>
      </c>
      <c r="C229" s="1011" t="s">
        <v>66</v>
      </c>
      <c r="D229" s="955"/>
      <c r="E229" s="1010">
        <f t="shared" si="25"/>
        <v>44388</v>
      </c>
      <c r="F229" s="1010">
        <f t="shared" si="25"/>
        <v>44392</v>
      </c>
      <c r="G229" s="954">
        <f t="shared" si="25"/>
        <v>44417</v>
      </c>
    </row>
    <row r="230" s="928" customFormat="1" ht="15.75" customHeight="1" spans="1:7">
      <c r="A230" s="982"/>
      <c r="B230" s="1011" t="s">
        <v>154</v>
      </c>
      <c r="C230" s="1011" t="s">
        <v>134</v>
      </c>
      <c r="D230" s="955"/>
      <c r="E230" s="1010">
        <f t="shared" si="25"/>
        <v>44395</v>
      </c>
      <c r="F230" s="1010">
        <f t="shared" si="25"/>
        <v>44399</v>
      </c>
      <c r="G230" s="954">
        <f t="shared" si="25"/>
        <v>44424</v>
      </c>
    </row>
    <row r="231" s="928" customFormat="1" ht="15.75" customHeight="1" spans="1:7">
      <c r="A231" s="982"/>
      <c r="B231" s="950" t="s">
        <v>155</v>
      </c>
      <c r="C231" s="989" t="s">
        <v>66</v>
      </c>
      <c r="D231" s="959"/>
      <c r="E231" s="1010">
        <f t="shared" si="25"/>
        <v>44402</v>
      </c>
      <c r="F231" s="1010">
        <f t="shared" si="25"/>
        <v>44406</v>
      </c>
      <c r="G231" s="954">
        <f t="shared" si="25"/>
        <v>44431</v>
      </c>
    </row>
    <row r="232" s="928" customFormat="1" ht="15.75" customHeight="1" spans="1:7">
      <c r="A232" s="982"/>
      <c r="B232" s="980"/>
      <c r="C232" s="980"/>
      <c r="D232" s="981"/>
      <c r="E232" s="981"/>
      <c r="F232" s="979"/>
      <c r="G232" s="979"/>
    </row>
    <row r="233" s="928" customFormat="1" ht="15.75" customHeight="1" spans="1:7">
      <c r="A233" s="979"/>
      <c r="B233" s="979"/>
      <c r="C233" s="980"/>
      <c r="D233" s="981"/>
      <c r="E233" s="981"/>
      <c r="F233" s="979"/>
      <c r="G233" s="979"/>
    </row>
    <row r="234" s="928" customFormat="1" ht="15.75" customHeight="1" spans="1:7">
      <c r="A234" s="982" t="s">
        <v>156</v>
      </c>
      <c r="B234" s="962" t="s">
        <v>5</v>
      </c>
      <c r="C234" s="962" t="s">
        <v>6</v>
      </c>
      <c r="D234" s="962" t="s">
        <v>7</v>
      </c>
      <c r="E234" s="947" t="s">
        <v>8</v>
      </c>
      <c r="F234" s="947" t="s">
        <v>8</v>
      </c>
      <c r="G234" s="947" t="s">
        <v>156</v>
      </c>
    </row>
    <row r="235" s="928" customFormat="1" ht="15.75" customHeight="1" spans="1:7">
      <c r="A235" s="982"/>
      <c r="B235" s="963"/>
      <c r="C235" s="963"/>
      <c r="D235" s="963"/>
      <c r="E235" s="947" t="s">
        <v>9</v>
      </c>
      <c r="F235" s="947" t="s">
        <v>10</v>
      </c>
      <c r="G235" s="947" t="s">
        <v>11</v>
      </c>
    </row>
    <row r="236" s="928" customFormat="1" ht="15.75" customHeight="1" spans="1:7">
      <c r="A236" s="982"/>
      <c r="B236" s="996" t="s">
        <v>93</v>
      </c>
      <c r="C236" s="996" t="s">
        <v>94</v>
      </c>
      <c r="D236" s="990" t="s">
        <v>95</v>
      </c>
      <c r="E236" s="953">
        <v>44376</v>
      </c>
      <c r="F236" s="953">
        <f>E236+4</f>
        <v>44380</v>
      </c>
      <c r="G236" s="953">
        <f>F236+23</f>
        <v>44403</v>
      </c>
    </row>
    <row r="237" s="928" customFormat="1" ht="15.75" customHeight="1" spans="1:7">
      <c r="A237" s="982"/>
      <c r="B237" s="996"/>
      <c r="C237" s="996"/>
      <c r="D237" s="990"/>
      <c r="E237" s="953">
        <f t="shared" ref="E237:G240" si="26">E236+7</f>
        <v>44383</v>
      </c>
      <c r="F237" s="953">
        <f t="shared" si="26"/>
        <v>44387</v>
      </c>
      <c r="G237" s="953">
        <f t="shared" si="26"/>
        <v>44410</v>
      </c>
    </row>
    <row r="238" s="928" customFormat="1" ht="15.75" customHeight="1" spans="1:7">
      <c r="A238" s="982"/>
      <c r="B238" s="996" t="s">
        <v>96</v>
      </c>
      <c r="C238" s="996" t="s">
        <v>97</v>
      </c>
      <c r="D238" s="990"/>
      <c r="E238" s="953">
        <f t="shared" si="26"/>
        <v>44390</v>
      </c>
      <c r="F238" s="953">
        <f t="shared" si="26"/>
        <v>44394</v>
      </c>
      <c r="G238" s="953">
        <f t="shared" si="26"/>
        <v>44417</v>
      </c>
    </row>
    <row r="239" s="928" customFormat="1" ht="15.75" customHeight="1" spans="1:7">
      <c r="A239" s="982"/>
      <c r="B239" s="996" t="s">
        <v>98</v>
      </c>
      <c r="C239" s="996" t="s">
        <v>99</v>
      </c>
      <c r="D239" s="990"/>
      <c r="E239" s="953">
        <f t="shared" si="26"/>
        <v>44397</v>
      </c>
      <c r="F239" s="953">
        <f t="shared" si="26"/>
        <v>44401</v>
      </c>
      <c r="G239" s="953">
        <f t="shared" si="26"/>
        <v>44424</v>
      </c>
    </row>
    <row r="240" s="928" customFormat="1" ht="15.75" customHeight="1" spans="1:7">
      <c r="A240" s="982"/>
      <c r="B240" s="996" t="s">
        <v>100</v>
      </c>
      <c r="C240" s="996" t="s">
        <v>101</v>
      </c>
      <c r="D240" s="990"/>
      <c r="E240" s="953">
        <f t="shared" si="26"/>
        <v>44404</v>
      </c>
      <c r="F240" s="953">
        <f t="shared" si="26"/>
        <v>44408</v>
      </c>
      <c r="G240" s="953">
        <f t="shared" si="26"/>
        <v>44431</v>
      </c>
    </row>
    <row r="241" s="928" customFormat="1" ht="15.75" customHeight="1" spans="1:7">
      <c r="A241" s="982"/>
      <c r="B241" s="980"/>
      <c r="C241" s="980"/>
      <c r="D241" s="981"/>
      <c r="E241" s="981"/>
      <c r="F241" s="979"/>
      <c r="G241" s="979"/>
    </row>
    <row r="242" s="928" customFormat="1" ht="15.75" customHeight="1" spans="1:7">
      <c r="A242" s="979"/>
      <c r="B242" s="979"/>
      <c r="C242" s="980"/>
      <c r="D242" s="981"/>
      <c r="E242" s="981"/>
      <c r="F242" s="979"/>
      <c r="G242" s="979"/>
    </row>
    <row r="243" s="928" customFormat="1" ht="15.75" customHeight="1" spans="1:7">
      <c r="A243" s="982" t="s">
        <v>157</v>
      </c>
      <c r="B243" s="946" t="s">
        <v>5</v>
      </c>
      <c r="C243" s="946" t="s">
        <v>6</v>
      </c>
      <c r="D243" s="946" t="s">
        <v>7</v>
      </c>
      <c r="E243" s="947" t="s">
        <v>8</v>
      </c>
      <c r="F243" s="947" t="s">
        <v>8</v>
      </c>
      <c r="G243" s="946" t="s">
        <v>157</v>
      </c>
    </row>
    <row r="244" s="928" customFormat="1" ht="15.75" customHeight="1" spans="1:7">
      <c r="A244" s="982"/>
      <c r="B244" s="948"/>
      <c r="C244" s="948"/>
      <c r="D244" s="948"/>
      <c r="E244" s="948" t="s">
        <v>9</v>
      </c>
      <c r="F244" s="983" t="s">
        <v>10</v>
      </c>
      <c r="G244" s="947" t="s">
        <v>11</v>
      </c>
    </row>
    <row r="245" s="928" customFormat="1" ht="15.75" customHeight="1" spans="1:7">
      <c r="A245" s="982"/>
      <c r="B245" s="994" t="s">
        <v>133</v>
      </c>
      <c r="C245" s="1005" t="s">
        <v>134</v>
      </c>
      <c r="D245" s="1012" t="s">
        <v>135</v>
      </c>
      <c r="E245" s="1006">
        <v>44382</v>
      </c>
      <c r="F245" s="1006">
        <f>E245+4</f>
        <v>44386</v>
      </c>
      <c r="G245" s="954">
        <f>F245+26</f>
        <v>44412</v>
      </c>
    </row>
    <row r="246" s="928" customFormat="1" ht="15.75" customHeight="1" spans="1:7">
      <c r="A246" s="982"/>
      <c r="B246" s="994" t="s">
        <v>136</v>
      </c>
      <c r="C246" s="1005"/>
      <c r="D246" s="965"/>
      <c r="E246" s="1006">
        <f>E245+7</f>
        <v>44389</v>
      </c>
      <c r="F246" s="1006">
        <f t="shared" ref="E246:G249" si="27">F245+7</f>
        <v>44393</v>
      </c>
      <c r="G246" s="954">
        <f t="shared" si="27"/>
        <v>44419</v>
      </c>
    </row>
    <row r="247" s="928" customFormat="1" ht="15.75" customHeight="1" spans="1:7">
      <c r="A247" s="982"/>
      <c r="B247" s="994" t="s">
        <v>137</v>
      </c>
      <c r="C247" s="1005" t="s">
        <v>64</v>
      </c>
      <c r="D247" s="965"/>
      <c r="E247" s="1006">
        <f t="shared" si="27"/>
        <v>44396</v>
      </c>
      <c r="F247" s="1006">
        <f t="shared" si="27"/>
        <v>44400</v>
      </c>
      <c r="G247" s="954">
        <f t="shared" si="27"/>
        <v>44426</v>
      </c>
    </row>
    <row r="248" s="928" customFormat="1" ht="15.75" customHeight="1" spans="1:7">
      <c r="A248" s="982"/>
      <c r="B248" s="995" t="s">
        <v>138</v>
      </c>
      <c r="C248" s="1005" t="s">
        <v>139</v>
      </c>
      <c r="D248" s="965"/>
      <c r="E248" s="1006">
        <f t="shared" si="27"/>
        <v>44403</v>
      </c>
      <c r="F248" s="1006">
        <f t="shared" si="27"/>
        <v>44407</v>
      </c>
      <c r="G248" s="954">
        <f t="shared" si="27"/>
        <v>44433</v>
      </c>
    </row>
    <row r="249" s="928" customFormat="1" ht="15.75" customHeight="1" spans="1:7">
      <c r="A249" s="982"/>
      <c r="B249" s="995"/>
      <c r="C249" s="1005"/>
      <c r="D249" s="968"/>
      <c r="E249" s="1006">
        <f t="shared" si="27"/>
        <v>44410</v>
      </c>
      <c r="F249" s="1006">
        <f t="shared" si="27"/>
        <v>44414</v>
      </c>
      <c r="G249" s="954">
        <f t="shared" si="27"/>
        <v>44440</v>
      </c>
    </row>
    <row r="250" s="928" customFormat="1" ht="15.75" customHeight="1" spans="1:7">
      <c r="A250" s="979"/>
      <c r="B250" s="979"/>
      <c r="C250" s="979"/>
      <c r="D250" s="979"/>
      <c r="E250" s="979"/>
      <c r="F250" s="979"/>
      <c r="G250" s="1013"/>
    </row>
    <row r="251" s="928" customFormat="1" ht="15.75" customHeight="1" spans="1:7">
      <c r="A251" s="979"/>
      <c r="B251" s="979"/>
      <c r="C251" s="979"/>
      <c r="D251" s="979"/>
      <c r="E251" s="979"/>
      <c r="F251" s="979"/>
      <c r="G251" s="1013"/>
    </row>
    <row r="252" s="928" customFormat="1" ht="15.75" customHeight="1" spans="1:7">
      <c r="A252" s="982"/>
      <c r="B252" s="946" t="s">
        <v>5</v>
      </c>
      <c r="C252" s="946" t="s">
        <v>6</v>
      </c>
      <c r="D252" s="946" t="s">
        <v>7</v>
      </c>
      <c r="E252" s="947" t="s">
        <v>8</v>
      </c>
      <c r="F252" s="947" t="s">
        <v>8</v>
      </c>
      <c r="G252" s="946" t="s">
        <v>157</v>
      </c>
    </row>
    <row r="253" s="928" customFormat="1" ht="15.75" customHeight="1" spans="1:7">
      <c r="A253" s="982"/>
      <c r="B253" s="948"/>
      <c r="C253" s="948"/>
      <c r="D253" s="948"/>
      <c r="E253" s="948" t="s">
        <v>9</v>
      </c>
      <c r="F253" s="983" t="s">
        <v>10</v>
      </c>
      <c r="G253" s="947" t="s">
        <v>11</v>
      </c>
    </row>
    <row r="254" s="928" customFormat="1" ht="15.75" customHeight="1" spans="1:7">
      <c r="A254" s="982"/>
      <c r="B254" s="1011" t="s">
        <v>150</v>
      </c>
      <c r="C254" s="1011" t="s">
        <v>88</v>
      </c>
      <c r="D254" s="952" t="s">
        <v>151</v>
      </c>
      <c r="E254" s="953">
        <v>44374</v>
      </c>
      <c r="F254" s="1010">
        <f>E254+4</f>
        <v>44378</v>
      </c>
      <c r="G254" s="954">
        <f>F254+25</f>
        <v>44403</v>
      </c>
    </row>
    <row r="255" s="928" customFormat="1" ht="15.75" customHeight="1" spans="1:7">
      <c r="A255" s="982"/>
      <c r="B255" s="1011" t="s">
        <v>152</v>
      </c>
      <c r="C255" s="1011" t="s">
        <v>66</v>
      </c>
      <c r="D255" s="955"/>
      <c r="E255" s="1010">
        <f t="shared" ref="E255:G258" si="28">E254+7</f>
        <v>44381</v>
      </c>
      <c r="F255" s="1010">
        <f t="shared" si="28"/>
        <v>44385</v>
      </c>
      <c r="G255" s="954">
        <f t="shared" si="28"/>
        <v>44410</v>
      </c>
    </row>
    <row r="256" s="928" customFormat="1" ht="15.75" customHeight="1" spans="1:7">
      <c r="A256" s="982"/>
      <c r="B256" s="1011" t="s">
        <v>153</v>
      </c>
      <c r="C256" s="1011" t="s">
        <v>66</v>
      </c>
      <c r="D256" s="955"/>
      <c r="E256" s="1010">
        <f t="shared" si="28"/>
        <v>44388</v>
      </c>
      <c r="F256" s="1010">
        <f t="shared" si="28"/>
        <v>44392</v>
      </c>
      <c r="G256" s="954">
        <f t="shared" si="28"/>
        <v>44417</v>
      </c>
    </row>
    <row r="257" s="928" customFormat="1" ht="15.75" customHeight="1" spans="1:7">
      <c r="A257" s="982"/>
      <c r="B257" s="1011" t="s">
        <v>154</v>
      </c>
      <c r="C257" s="1011" t="s">
        <v>134</v>
      </c>
      <c r="D257" s="955"/>
      <c r="E257" s="1010">
        <f t="shared" si="28"/>
        <v>44395</v>
      </c>
      <c r="F257" s="1010">
        <f t="shared" si="28"/>
        <v>44399</v>
      </c>
      <c r="G257" s="954">
        <f t="shared" si="28"/>
        <v>44424</v>
      </c>
    </row>
    <row r="258" s="928" customFormat="1" ht="15.75" customHeight="1" spans="1:7">
      <c r="A258" s="982"/>
      <c r="B258" s="950" t="s">
        <v>155</v>
      </c>
      <c r="C258" s="989" t="s">
        <v>66</v>
      </c>
      <c r="D258" s="959"/>
      <c r="E258" s="1010">
        <f t="shared" si="28"/>
        <v>44402</v>
      </c>
      <c r="F258" s="1010">
        <f t="shared" si="28"/>
        <v>44406</v>
      </c>
      <c r="G258" s="954">
        <f t="shared" si="28"/>
        <v>44431</v>
      </c>
    </row>
    <row r="259" s="928" customFormat="1" ht="15.75" customHeight="1" spans="1:7">
      <c r="A259" s="982"/>
      <c r="B259" s="980"/>
      <c r="C259" s="980"/>
      <c r="D259" s="981"/>
      <c r="E259" s="981"/>
      <c r="F259" s="979"/>
      <c r="G259" s="979"/>
    </row>
    <row r="260" s="928" customFormat="1" ht="15.75" customHeight="1" spans="1:7">
      <c r="A260" s="979"/>
      <c r="B260" s="979"/>
      <c r="C260" s="980"/>
      <c r="D260" s="981"/>
      <c r="E260" s="981"/>
      <c r="F260" s="979"/>
      <c r="G260" s="979"/>
    </row>
    <row r="261" s="928" customFormat="1" ht="15.75" customHeight="1" spans="1:7">
      <c r="A261" s="982" t="s">
        <v>158</v>
      </c>
      <c r="B261" s="946" t="s">
        <v>5</v>
      </c>
      <c r="C261" s="946" t="s">
        <v>6</v>
      </c>
      <c r="D261" s="946" t="s">
        <v>7</v>
      </c>
      <c r="E261" s="947" t="s">
        <v>8</v>
      </c>
      <c r="F261" s="947" t="s">
        <v>8</v>
      </c>
      <c r="G261" s="946" t="s">
        <v>158</v>
      </c>
    </row>
    <row r="262" s="928" customFormat="1" ht="15.75" customHeight="1" spans="1:7">
      <c r="A262" s="982"/>
      <c r="B262" s="948"/>
      <c r="C262" s="948"/>
      <c r="D262" s="948"/>
      <c r="E262" s="948" t="s">
        <v>9</v>
      </c>
      <c r="F262" s="983" t="s">
        <v>10</v>
      </c>
      <c r="G262" s="947" t="s">
        <v>11</v>
      </c>
    </row>
    <row r="263" s="928" customFormat="1" ht="15.75" customHeight="1" spans="1:7">
      <c r="A263" s="982"/>
      <c r="B263" s="996" t="s">
        <v>104</v>
      </c>
      <c r="C263" s="996" t="s">
        <v>105</v>
      </c>
      <c r="D263" s="964" t="s">
        <v>106</v>
      </c>
      <c r="E263" s="954">
        <v>44375</v>
      </c>
      <c r="F263" s="954">
        <f>E263+4</f>
        <v>44379</v>
      </c>
      <c r="G263" s="954">
        <f>F263+29</f>
        <v>44408</v>
      </c>
    </row>
    <row r="264" s="928" customFormat="1" ht="15.75" customHeight="1" spans="1:7">
      <c r="A264" s="982"/>
      <c r="B264" s="996"/>
      <c r="C264" s="996"/>
      <c r="D264" s="965"/>
      <c r="E264" s="966">
        <f t="shared" ref="E264:G267" si="29">E263+7</f>
        <v>44382</v>
      </c>
      <c r="F264" s="954">
        <f t="shared" si="29"/>
        <v>44386</v>
      </c>
      <c r="G264" s="954">
        <f t="shared" si="29"/>
        <v>44415</v>
      </c>
    </row>
    <row r="265" s="928" customFormat="1" ht="15.75" customHeight="1" spans="1:7">
      <c r="A265" s="982"/>
      <c r="B265" s="996" t="s">
        <v>107</v>
      </c>
      <c r="C265" s="996" t="s">
        <v>108</v>
      </c>
      <c r="D265" s="965"/>
      <c r="E265" s="966">
        <f t="shared" si="29"/>
        <v>44389</v>
      </c>
      <c r="F265" s="954">
        <f t="shared" si="29"/>
        <v>44393</v>
      </c>
      <c r="G265" s="954">
        <f t="shared" si="29"/>
        <v>44422</v>
      </c>
    </row>
    <row r="266" s="928" customFormat="1" ht="15.75" customHeight="1" spans="1:7">
      <c r="A266" s="982"/>
      <c r="B266" s="996" t="s">
        <v>109</v>
      </c>
      <c r="C266" s="996" t="s">
        <v>110</v>
      </c>
      <c r="D266" s="965"/>
      <c r="E266" s="966">
        <f t="shared" si="29"/>
        <v>44396</v>
      </c>
      <c r="F266" s="954">
        <f t="shared" si="29"/>
        <v>44400</v>
      </c>
      <c r="G266" s="954">
        <f t="shared" si="29"/>
        <v>44429</v>
      </c>
    </row>
    <row r="267" s="928" customFormat="1" ht="15.75" customHeight="1" spans="1:7">
      <c r="A267" s="982"/>
      <c r="B267" s="997" t="s">
        <v>111</v>
      </c>
      <c r="C267" s="997" t="s">
        <v>112</v>
      </c>
      <c r="D267" s="968"/>
      <c r="E267" s="966">
        <f t="shared" si="29"/>
        <v>44403</v>
      </c>
      <c r="F267" s="954">
        <f t="shared" si="29"/>
        <v>44407</v>
      </c>
      <c r="G267" s="954">
        <f t="shared" si="29"/>
        <v>44436</v>
      </c>
    </row>
    <row r="268" s="928" customFormat="1" ht="15.75" customHeight="1" spans="1:7">
      <c r="A268" s="982"/>
      <c r="B268" s="973"/>
      <c r="C268" s="973"/>
      <c r="D268" s="977"/>
      <c r="E268" s="977"/>
      <c r="F268" s="972"/>
      <c r="G268" s="972"/>
    </row>
    <row r="269" s="928" customFormat="1" ht="15.75" customHeight="1" spans="1:7">
      <c r="A269" s="979"/>
      <c r="B269" s="979"/>
      <c r="C269" s="980"/>
      <c r="D269" s="981"/>
      <c r="E269" s="981"/>
      <c r="F269" s="979"/>
      <c r="G269" s="979"/>
    </row>
    <row r="270" s="928" customFormat="1" ht="15.75" customHeight="1" spans="1:7">
      <c r="A270" s="982" t="s">
        <v>159</v>
      </c>
      <c r="B270" s="946" t="s">
        <v>5</v>
      </c>
      <c r="C270" s="946" t="s">
        <v>6</v>
      </c>
      <c r="D270" s="946" t="s">
        <v>7</v>
      </c>
      <c r="E270" s="947" t="s">
        <v>8</v>
      </c>
      <c r="F270" s="947" t="s">
        <v>8</v>
      </c>
      <c r="G270" s="946" t="s">
        <v>160</v>
      </c>
    </row>
    <row r="271" s="928" customFormat="1" ht="15.75" customHeight="1" spans="1:7">
      <c r="A271" s="982"/>
      <c r="B271" s="948"/>
      <c r="C271" s="948"/>
      <c r="D271" s="948"/>
      <c r="E271" s="948" t="s">
        <v>9</v>
      </c>
      <c r="F271" s="983" t="s">
        <v>10</v>
      </c>
      <c r="G271" s="947" t="s">
        <v>11</v>
      </c>
    </row>
    <row r="272" s="928" customFormat="1" ht="15.75" customHeight="1" spans="1:7">
      <c r="A272" s="982"/>
      <c r="B272" s="1011" t="s">
        <v>150</v>
      </c>
      <c r="C272" s="1011" t="s">
        <v>88</v>
      </c>
      <c r="D272" s="952" t="s">
        <v>151</v>
      </c>
      <c r="E272" s="953">
        <v>44374</v>
      </c>
      <c r="F272" s="1010">
        <f>E272+4</f>
        <v>44378</v>
      </c>
      <c r="G272" s="954">
        <f>F272+25</f>
        <v>44403</v>
      </c>
    </row>
    <row r="273" s="928" customFormat="1" ht="15.75" customHeight="1" spans="1:7">
      <c r="A273" s="982"/>
      <c r="B273" s="1011" t="s">
        <v>152</v>
      </c>
      <c r="C273" s="1011" t="s">
        <v>66</v>
      </c>
      <c r="D273" s="955"/>
      <c r="E273" s="1010">
        <f t="shared" ref="E273:G276" si="30">E272+7</f>
        <v>44381</v>
      </c>
      <c r="F273" s="1010">
        <f t="shared" si="30"/>
        <v>44385</v>
      </c>
      <c r="G273" s="954">
        <f t="shared" si="30"/>
        <v>44410</v>
      </c>
    </row>
    <row r="274" s="928" customFormat="1" ht="15.75" customHeight="1" spans="1:7">
      <c r="A274" s="982"/>
      <c r="B274" s="1011" t="s">
        <v>153</v>
      </c>
      <c r="C274" s="1011" t="s">
        <v>66</v>
      </c>
      <c r="D274" s="955"/>
      <c r="E274" s="1010">
        <f t="shared" si="30"/>
        <v>44388</v>
      </c>
      <c r="F274" s="1010">
        <f t="shared" si="30"/>
        <v>44392</v>
      </c>
      <c r="G274" s="954">
        <f t="shared" si="30"/>
        <v>44417</v>
      </c>
    </row>
    <row r="275" s="928" customFormat="1" ht="15.75" customHeight="1" spans="1:7">
      <c r="A275" s="982"/>
      <c r="B275" s="1011" t="s">
        <v>154</v>
      </c>
      <c r="C275" s="1011" t="s">
        <v>134</v>
      </c>
      <c r="D275" s="955"/>
      <c r="E275" s="1010">
        <f t="shared" si="30"/>
        <v>44395</v>
      </c>
      <c r="F275" s="1010">
        <f t="shared" si="30"/>
        <v>44399</v>
      </c>
      <c r="G275" s="954">
        <f t="shared" si="30"/>
        <v>44424</v>
      </c>
    </row>
    <row r="276" s="928" customFormat="1" ht="15.75" customHeight="1" spans="1:7">
      <c r="A276" s="982"/>
      <c r="B276" s="950" t="s">
        <v>155</v>
      </c>
      <c r="C276" s="989" t="s">
        <v>66</v>
      </c>
      <c r="D276" s="959"/>
      <c r="E276" s="1010">
        <f t="shared" si="30"/>
        <v>44402</v>
      </c>
      <c r="F276" s="1010">
        <f t="shared" si="30"/>
        <v>44406</v>
      </c>
      <c r="G276" s="954">
        <f t="shared" si="30"/>
        <v>44431</v>
      </c>
    </row>
    <row r="277" s="928" customFormat="1" ht="15.75" customHeight="1" spans="1:7">
      <c r="A277" s="982"/>
      <c r="B277" s="980"/>
      <c r="C277" s="980"/>
      <c r="D277" s="981"/>
      <c r="E277" s="981"/>
      <c r="F277" s="979"/>
      <c r="G277" s="979"/>
    </row>
    <row r="278" s="928" customFormat="1" ht="15.75" customHeight="1" spans="1:7">
      <c r="A278" s="979"/>
      <c r="B278" s="979"/>
      <c r="C278" s="980"/>
      <c r="D278" s="981"/>
      <c r="E278" s="981"/>
      <c r="F278" s="979"/>
      <c r="G278" s="979"/>
    </row>
    <row r="279" s="928" customFormat="1" ht="15.75" customHeight="1" spans="1:7">
      <c r="A279" s="982" t="s">
        <v>161</v>
      </c>
      <c r="B279" s="946" t="s">
        <v>5</v>
      </c>
      <c r="C279" s="946" t="s">
        <v>6</v>
      </c>
      <c r="D279" s="962" t="s">
        <v>7</v>
      </c>
      <c r="E279" s="947" t="s">
        <v>8</v>
      </c>
      <c r="F279" s="947" t="s">
        <v>8</v>
      </c>
      <c r="G279" s="947" t="s">
        <v>161</v>
      </c>
    </row>
    <row r="280" s="928" customFormat="1" ht="15.75" customHeight="1" spans="1:7">
      <c r="A280" s="982"/>
      <c r="B280" s="948"/>
      <c r="C280" s="948"/>
      <c r="D280" s="963"/>
      <c r="E280" s="948" t="s">
        <v>9</v>
      </c>
      <c r="F280" s="947" t="s">
        <v>10</v>
      </c>
      <c r="G280" s="947" t="s">
        <v>11</v>
      </c>
    </row>
    <row r="281" s="928" customFormat="1" ht="15.75" customHeight="1" spans="1:7">
      <c r="A281" s="982"/>
      <c r="B281" s="996" t="s">
        <v>104</v>
      </c>
      <c r="C281" s="996" t="s">
        <v>105</v>
      </c>
      <c r="D281" s="952" t="s">
        <v>162</v>
      </c>
      <c r="E281" s="954">
        <v>44375</v>
      </c>
      <c r="F281" s="1010">
        <f>E281+4</f>
        <v>44379</v>
      </c>
      <c r="G281" s="954">
        <f>F281+25</f>
        <v>44404</v>
      </c>
    </row>
    <row r="282" s="928" customFormat="1" ht="15.75" customHeight="1" spans="1:7">
      <c r="A282" s="982"/>
      <c r="B282" s="996"/>
      <c r="C282" s="996"/>
      <c r="D282" s="955"/>
      <c r="E282" s="1010">
        <f t="shared" ref="E282:G285" si="31">E281+7</f>
        <v>44382</v>
      </c>
      <c r="F282" s="1010">
        <f t="shared" si="31"/>
        <v>44386</v>
      </c>
      <c r="G282" s="954">
        <f t="shared" si="31"/>
        <v>44411</v>
      </c>
    </row>
    <row r="283" s="928" customFormat="1" ht="15.75" customHeight="1" spans="1:7">
      <c r="A283" s="982"/>
      <c r="B283" s="996" t="s">
        <v>107</v>
      </c>
      <c r="C283" s="996" t="s">
        <v>108</v>
      </c>
      <c r="D283" s="955"/>
      <c r="E283" s="1010">
        <f t="shared" si="31"/>
        <v>44389</v>
      </c>
      <c r="F283" s="1010">
        <f t="shared" si="31"/>
        <v>44393</v>
      </c>
      <c r="G283" s="954">
        <f t="shared" si="31"/>
        <v>44418</v>
      </c>
    </row>
    <row r="284" s="928" customFormat="1" ht="15.75" customHeight="1" spans="1:7">
      <c r="A284" s="982"/>
      <c r="B284" s="996" t="s">
        <v>109</v>
      </c>
      <c r="C284" s="996" t="s">
        <v>110</v>
      </c>
      <c r="D284" s="955"/>
      <c r="E284" s="1010">
        <f t="shared" si="31"/>
        <v>44396</v>
      </c>
      <c r="F284" s="1010">
        <f t="shared" si="31"/>
        <v>44400</v>
      </c>
      <c r="G284" s="954">
        <f t="shared" si="31"/>
        <v>44425</v>
      </c>
    </row>
    <row r="285" s="928" customFormat="1" ht="15.75" customHeight="1" spans="1:7">
      <c r="A285" s="982"/>
      <c r="B285" s="997" t="s">
        <v>111</v>
      </c>
      <c r="C285" s="997" t="s">
        <v>112</v>
      </c>
      <c r="D285" s="959"/>
      <c r="E285" s="1010">
        <f t="shared" si="31"/>
        <v>44403</v>
      </c>
      <c r="F285" s="1010">
        <f t="shared" si="31"/>
        <v>44407</v>
      </c>
      <c r="G285" s="954">
        <f t="shared" si="31"/>
        <v>44432</v>
      </c>
    </row>
    <row r="286" s="928" customFormat="1" ht="15.75" customHeight="1" spans="1:7">
      <c r="A286" s="982"/>
      <c r="B286" s="980"/>
      <c r="C286" s="980"/>
      <c r="D286" s="981"/>
      <c r="E286" s="981"/>
      <c r="F286" s="979"/>
      <c r="G286" s="979"/>
    </row>
    <row r="287" s="928" customFormat="1" ht="15.75" customHeight="1" spans="1:7">
      <c r="A287" s="979"/>
      <c r="B287" s="979"/>
      <c r="C287" s="980"/>
      <c r="D287" s="981"/>
      <c r="E287" s="981"/>
      <c r="F287" s="979"/>
      <c r="G287" s="979"/>
    </row>
    <row r="288" s="928" customFormat="1" ht="15.75" customHeight="1" spans="1:7">
      <c r="A288" s="982" t="s">
        <v>163</v>
      </c>
      <c r="B288" s="946" t="s">
        <v>5</v>
      </c>
      <c r="C288" s="946" t="s">
        <v>6</v>
      </c>
      <c r="D288" s="946" t="s">
        <v>7</v>
      </c>
      <c r="E288" s="947" t="s">
        <v>8</v>
      </c>
      <c r="F288" s="947" t="s">
        <v>8</v>
      </c>
      <c r="G288" s="946" t="s">
        <v>164</v>
      </c>
    </row>
    <row r="289" s="928" customFormat="1" ht="15.75" customHeight="1" spans="1:7">
      <c r="A289" s="982"/>
      <c r="B289" s="948"/>
      <c r="C289" s="948"/>
      <c r="D289" s="948"/>
      <c r="E289" s="948" t="s">
        <v>9</v>
      </c>
      <c r="F289" s="983" t="s">
        <v>10</v>
      </c>
      <c r="G289" s="947" t="s">
        <v>11</v>
      </c>
    </row>
    <row r="290" s="928" customFormat="1" ht="15.75" customHeight="1" spans="1:7">
      <c r="A290" s="982"/>
      <c r="B290" s="993"/>
      <c r="C290" s="991"/>
      <c r="D290" s="952" t="s">
        <v>165</v>
      </c>
      <c r="E290" s="1006">
        <v>44374</v>
      </c>
      <c r="F290" s="954">
        <f>E290+4</f>
        <v>44378</v>
      </c>
      <c r="G290" s="954">
        <f>F290+22</f>
        <v>44400</v>
      </c>
    </row>
    <row r="291" s="928" customFormat="1" ht="15.75" customHeight="1" spans="1:7">
      <c r="A291" s="982"/>
      <c r="B291" s="994" t="s">
        <v>115</v>
      </c>
      <c r="C291" s="991" t="s">
        <v>116</v>
      </c>
      <c r="D291" s="955"/>
      <c r="E291" s="954">
        <f t="shared" ref="E291:G294" si="32">E290+7</f>
        <v>44381</v>
      </c>
      <c r="F291" s="954">
        <f t="shared" si="32"/>
        <v>44385</v>
      </c>
      <c r="G291" s="954">
        <f t="shared" si="32"/>
        <v>44407</v>
      </c>
    </row>
    <row r="292" s="928" customFormat="1" ht="15.75" customHeight="1" spans="1:7">
      <c r="A292" s="982"/>
      <c r="B292" s="993"/>
      <c r="C292" s="991"/>
      <c r="D292" s="955"/>
      <c r="E292" s="954">
        <f t="shared" si="32"/>
        <v>44388</v>
      </c>
      <c r="F292" s="954">
        <f t="shared" si="32"/>
        <v>44392</v>
      </c>
      <c r="G292" s="954">
        <f t="shared" si="32"/>
        <v>44414</v>
      </c>
    </row>
    <row r="293" s="928" customFormat="1" ht="15.75" customHeight="1" spans="1:7">
      <c r="A293" s="982"/>
      <c r="B293" s="995" t="s">
        <v>117</v>
      </c>
      <c r="C293" s="991" t="s">
        <v>118</v>
      </c>
      <c r="D293" s="955"/>
      <c r="E293" s="954">
        <f t="shared" si="32"/>
        <v>44395</v>
      </c>
      <c r="F293" s="954">
        <f t="shared" si="32"/>
        <v>44399</v>
      </c>
      <c r="G293" s="954">
        <f t="shared" si="32"/>
        <v>44421</v>
      </c>
    </row>
    <row r="294" s="928" customFormat="1" ht="15.75" customHeight="1" spans="1:7">
      <c r="A294" s="982"/>
      <c r="B294" s="995"/>
      <c r="C294" s="991" t="s">
        <v>119</v>
      </c>
      <c r="D294" s="959"/>
      <c r="E294" s="954">
        <f t="shared" si="32"/>
        <v>44402</v>
      </c>
      <c r="F294" s="954">
        <f t="shared" si="32"/>
        <v>44406</v>
      </c>
      <c r="G294" s="954">
        <f t="shared" si="32"/>
        <v>44428</v>
      </c>
    </row>
    <row r="295" s="928" customFormat="1" ht="15.75" customHeight="1" spans="1:7">
      <c r="A295" s="979"/>
      <c r="B295" s="979"/>
      <c r="C295" s="980"/>
      <c r="D295" s="981"/>
      <c r="E295" s="981"/>
      <c r="F295" s="979"/>
      <c r="G295" s="979"/>
    </row>
    <row r="296" s="928" customFormat="1" ht="15.75" customHeight="1" spans="1:7">
      <c r="A296" s="982" t="s">
        <v>166</v>
      </c>
      <c r="B296" s="946" t="s">
        <v>5</v>
      </c>
      <c r="C296" s="946" t="s">
        <v>6</v>
      </c>
      <c r="D296" s="946" t="s">
        <v>7</v>
      </c>
      <c r="E296" s="947" t="s">
        <v>8</v>
      </c>
      <c r="F296" s="947" t="s">
        <v>8</v>
      </c>
      <c r="G296" s="946" t="s">
        <v>167</v>
      </c>
    </row>
    <row r="297" s="928" customFormat="1" ht="15.75" customHeight="1" spans="1:7">
      <c r="A297" s="982"/>
      <c r="B297" s="948"/>
      <c r="C297" s="948"/>
      <c r="D297" s="948"/>
      <c r="E297" s="948" t="s">
        <v>9</v>
      </c>
      <c r="F297" s="983" t="s">
        <v>10</v>
      </c>
      <c r="G297" s="947" t="s">
        <v>11</v>
      </c>
    </row>
    <row r="298" s="928" customFormat="1" ht="15.75" customHeight="1" spans="1:7">
      <c r="A298" s="982"/>
      <c r="B298" s="950" t="s">
        <v>12</v>
      </c>
      <c r="C298" s="951" t="s">
        <v>13</v>
      </c>
      <c r="D298" s="952" t="s">
        <v>168</v>
      </c>
      <c r="E298" s="953">
        <v>44379</v>
      </c>
      <c r="F298" s="1010">
        <f>E298+4</f>
        <v>44383</v>
      </c>
      <c r="G298" s="954">
        <f>F298+25</f>
        <v>44408</v>
      </c>
    </row>
    <row r="299" s="928" customFormat="1" ht="15.75" customHeight="1" spans="1:7">
      <c r="A299" s="982"/>
      <c r="B299" s="950" t="s">
        <v>15</v>
      </c>
      <c r="C299" s="950" t="s">
        <v>16</v>
      </c>
      <c r="D299" s="955"/>
      <c r="E299" s="1010">
        <f t="shared" ref="E299:G302" si="33">E298+7</f>
        <v>44386</v>
      </c>
      <c r="F299" s="1010">
        <f t="shared" si="33"/>
        <v>44390</v>
      </c>
      <c r="G299" s="954">
        <f t="shared" si="33"/>
        <v>44415</v>
      </c>
    </row>
    <row r="300" s="928" customFormat="1" ht="15.75" customHeight="1" spans="1:7">
      <c r="A300" s="982"/>
      <c r="B300" s="950" t="s">
        <v>17</v>
      </c>
      <c r="C300" s="957" t="s">
        <v>16</v>
      </c>
      <c r="D300" s="955"/>
      <c r="E300" s="1010">
        <f t="shared" si="33"/>
        <v>44393</v>
      </c>
      <c r="F300" s="1010">
        <f t="shared" si="33"/>
        <v>44397</v>
      </c>
      <c r="G300" s="954">
        <f t="shared" si="33"/>
        <v>44422</v>
      </c>
    </row>
    <row r="301" s="928" customFormat="1" ht="15.75" customHeight="1" spans="1:7">
      <c r="A301" s="982"/>
      <c r="B301" s="950" t="s">
        <v>18</v>
      </c>
      <c r="C301" s="957" t="s">
        <v>19</v>
      </c>
      <c r="D301" s="955"/>
      <c r="E301" s="1010">
        <f t="shared" si="33"/>
        <v>44400</v>
      </c>
      <c r="F301" s="1010">
        <f t="shared" si="33"/>
        <v>44404</v>
      </c>
      <c r="G301" s="954">
        <f t="shared" si="33"/>
        <v>44429</v>
      </c>
    </row>
    <row r="302" s="928" customFormat="1" ht="15.75" customHeight="1" spans="1:7">
      <c r="A302" s="982"/>
      <c r="B302" s="950" t="s">
        <v>20</v>
      </c>
      <c r="C302" s="957" t="s">
        <v>19</v>
      </c>
      <c r="D302" s="959"/>
      <c r="E302" s="1010">
        <f t="shared" si="33"/>
        <v>44407</v>
      </c>
      <c r="F302" s="1010">
        <f t="shared" si="33"/>
        <v>44411</v>
      </c>
      <c r="G302" s="954">
        <f t="shared" si="33"/>
        <v>44436</v>
      </c>
    </row>
    <row r="303" s="928" customFormat="1" ht="15.75" customHeight="1" spans="1:7">
      <c r="A303" s="982"/>
      <c r="B303" s="980"/>
      <c r="C303" s="980"/>
      <c r="D303" s="981"/>
      <c r="E303" s="981"/>
      <c r="F303" s="979"/>
      <c r="G303" s="979"/>
    </row>
    <row r="304" s="928" customFormat="1" ht="15.75" customHeight="1" spans="1:7">
      <c r="A304" s="979"/>
      <c r="B304" s="979"/>
      <c r="C304" s="980"/>
      <c r="D304" s="981"/>
      <c r="E304" s="981"/>
      <c r="F304" s="979"/>
      <c r="G304" s="979"/>
    </row>
    <row r="305" s="928" customFormat="1" ht="15.75" customHeight="1" spans="1:7">
      <c r="A305" s="982" t="s">
        <v>169</v>
      </c>
      <c r="B305" s="946" t="s">
        <v>5</v>
      </c>
      <c r="C305" s="946" t="s">
        <v>6</v>
      </c>
      <c r="D305" s="946" t="s">
        <v>7</v>
      </c>
      <c r="E305" s="947" t="s">
        <v>8</v>
      </c>
      <c r="F305" s="947" t="s">
        <v>8</v>
      </c>
      <c r="G305" s="946" t="s">
        <v>167</v>
      </c>
    </row>
    <row r="306" s="928" customFormat="1" ht="15.75" customHeight="1" spans="1:7">
      <c r="A306" s="982"/>
      <c r="B306" s="948"/>
      <c r="C306" s="948"/>
      <c r="D306" s="948"/>
      <c r="E306" s="948" t="s">
        <v>9</v>
      </c>
      <c r="F306" s="983" t="s">
        <v>10</v>
      </c>
      <c r="G306" s="947" t="s">
        <v>11</v>
      </c>
    </row>
    <row r="307" s="928" customFormat="1" ht="15.75" customHeight="1" spans="1:7">
      <c r="A307" s="982"/>
      <c r="B307" s="950" t="s">
        <v>12</v>
      </c>
      <c r="C307" s="951" t="s">
        <v>13</v>
      </c>
      <c r="D307" s="952" t="s">
        <v>168</v>
      </c>
      <c r="E307" s="953">
        <v>44379</v>
      </c>
      <c r="F307" s="1010">
        <f>E307+4</f>
        <v>44383</v>
      </c>
      <c r="G307" s="954">
        <f>F307+28</f>
        <v>44411</v>
      </c>
    </row>
    <row r="308" s="928" customFormat="1" ht="15.75" customHeight="1" spans="1:7">
      <c r="A308" s="982"/>
      <c r="B308" s="950" t="s">
        <v>15</v>
      </c>
      <c r="C308" s="950" t="s">
        <v>16</v>
      </c>
      <c r="D308" s="955"/>
      <c r="E308" s="953">
        <f t="shared" ref="E308:G311" si="34">E307+7</f>
        <v>44386</v>
      </c>
      <c r="F308" s="1010">
        <f t="shared" si="34"/>
        <v>44390</v>
      </c>
      <c r="G308" s="954">
        <f t="shared" si="34"/>
        <v>44418</v>
      </c>
    </row>
    <row r="309" s="928" customFormat="1" ht="15.75" customHeight="1" spans="1:7">
      <c r="A309" s="982"/>
      <c r="B309" s="950" t="s">
        <v>17</v>
      </c>
      <c r="C309" s="957" t="s">
        <v>16</v>
      </c>
      <c r="D309" s="955"/>
      <c r="E309" s="953">
        <f t="shared" si="34"/>
        <v>44393</v>
      </c>
      <c r="F309" s="1010">
        <f t="shared" si="34"/>
        <v>44397</v>
      </c>
      <c r="G309" s="954">
        <f t="shared" si="34"/>
        <v>44425</v>
      </c>
    </row>
    <row r="310" s="928" customFormat="1" ht="15.75" customHeight="1" spans="1:7">
      <c r="A310" s="982"/>
      <c r="B310" s="950" t="s">
        <v>18</v>
      </c>
      <c r="C310" s="957" t="s">
        <v>19</v>
      </c>
      <c r="D310" s="955"/>
      <c r="E310" s="953">
        <f t="shared" si="34"/>
        <v>44400</v>
      </c>
      <c r="F310" s="1010">
        <f t="shared" si="34"/>
        <v>44404</v>
      </c>
      <c r="G310" s="954">
        <f t="shared" si="34"/>
        <v>44432</v>
      </c>
    </row>
    <row r="311" s="928" customFormat="1" ht="15.75" customHeight="1" spans="1:7">
      <c r="A311" s="982"/>
      <c r="B311" s="950" t="s">
        <v>20</v>
      </c>
      <c r="C311" s="957" t="s">
        <v>19</v>
      </c>
      <c r="D311" s="959"/>
      <c r="E311" s="953">
        <f t="shared" si="34"/>
        <v>44407</v>
      </c>
      <c r="F311" s="1010">
        <f t="shared" si="34"/>
        <v>44411</v>
      </c>
      <c r="G311" s="954">
        <f t="shared" si="34"/>
        <v>44439</v>
      </c>
    </row>
    <row r="312" s="928" customFormat="1" ht="15.75" customHeight="1" spans="1:7">
      <c r="A312" s="1004"/>
      <c r="B312" s="1014"/>
      <c r="C312" s="1015"/>
      <c r="D312" s="977"/>
      <c r="E312" s="942"/>
      <c r="F312" s="943"/>
      <c r="G312" s="943"/>
    </row>
    <row r="313" s="928" customFormat="1" ht="15.75" customHeight="1" spans="1:7">
      <c r="A313" s="1001" t="s">
        <v>170</v>
      </c>
      <c r="B313" s="1001"/>
      <c r="C313" s="1001"/>
      <c r="D313" s="1001"/>
      <c r="E313" s="1001"/>
      <c r="F313" s="1001"/>
      <c r="G313" s="1001"/>
    </row>
    <row r="314" s="928" customFormat="1" ht="15.75" customHeight="1" spans="1:7">
      <c r="A314" s="943"/>
      <c r="B314" s="943"/>
      <c r="C314" s="1002"/>
      <c r="D314" s="942"/>
      <c r="E314" s="942"/>
      <c r="F314" s="943"/>
      <c r="G314" s="943"/>
    </row>
    <row r="315" s="928" customFormat="1" ht="15.75" customHeight="1" spans="1:7">
      <c r="A315" s="982" t="s">
        <v>171</v>
      </c>
      <c r="B315" s="962" t="s">
        <v>5</v>
      </c>
      <c r="C315" s="962" t="s">
        <v>6</v>
      </c>
      <c r="D315" s="962" t="s">
        <v>7</v>
      </c>
      <c r="E315" s="947" t="s">
        <v>8</v>
      </c>
      <c r="F315" s="947" t="s">
        <v>8</v>
      </c>
      <c r="G315" s="946" t="s">
        <v>171</v>
      </c>
    </row>
    <row r="316" s="928" customFormat="1" ht="15.75" customHeight="1" spans="1:7">
      <c r="A316" s="982"/>
      <c r="B316" s="963"/>
      <c r="C316" s="963"/>
      <c r="D316" s="963"/>
      <c r="E316" s="948" t="s">
        <v>9</v>
      </c>
      <c r="F316" s="983" t="s">
        <v>10</v>
      </c>
      <c r="G316" s="947" t="s">
        <v>11</v>
      </c>
    </row>
    <row r="317" s="928" customFormat="1" ht="15.75" customHeight="1" spans="1:7">
      <c r="A317" s="982"/>
      <c r="B317" s="947" t="s">
        <v>172</v>
      </c>
      <c r="C317" s="1016" t="s">
        <v>173</v>
      </c>
      <c r="D317" s="952" t="s">
        <v>174</v>
      </c>
      <c r="E317" s="1010">
        <v>44377</v>
      </c>
      <c r="F317" s="1010">
        <f>E317+4</f>
        <v>44381</v>
      </c>
      <c r="G317" s="954">
        <f>F317+24</f>
        <v>44405</v>
      </c>
    </row>
    <row r="318" s="928" customFormat="1" ht="15.75" customHeight="1" spans="1:7">
      <c r="A318" s="982"/>
      <c r="B318" s="947" t="s">
        <v>175</v>
      </c>
      <c r="C318" s="1016" t="s">
        <v>99</v>
      </c>
      <c r="D318" s="955"/>
      <c r="E318" s="966">
        <f t="shared" ref="E318:G321" si="35">E317+7</f>
        <v>44384</v>
      </c>
      <c r="F318" s="1010">
        <f t="shared" si="35"/>
        <v>44388</v>
      </c>
      <c r="G318" s="954">
        <f t="shared" si="35"/>
        <v>44412</v>
      </c>
    </row>
    <row r="319" s="928" customFormat="1" ht="15.75" customHeight="1" spans="1:7">
      <c r="A319" s="982"/>
      <c r="B319" s="947" t="s">
        <v>176</v>
      </c>
      <c r="C319" s="1016" t="s">
        <v>177</v>
      </c>
      <c r="D319" s="955"/>
      <c r="E319" s="966">
        <f t="shared" si="35"/>
        <v>44391</v>
      </c>
      <c r="F319" s="1010">
        <f t="shared" si="35"/>
        <v>44395</v>
      </c>
      <c r="G319" s="954">
        <f t="shared" si="35"/>
        <v>44419</v>
      </c>
    </row>
    <row r="320" s="928" customFormat="1" ht="15.75" customHeight="1" spans="1:7">
      <c r="A320" s="982"/>
      <c r="B320" s="946" t="s">
        <v>178</v>
      </c>
      <c r="C320" s="1017" t="s">
        <v>179</v>
      </c>
      <c r="D320" s="955"/>
      <c r="E320" s="966">
        <f t="shared" si="35"/>
        <v>44398</v>
      </c>
      <c r="F320" s="1010">
        <f t="shared" si="35"/>
        <v>44402</v>
      </c>
      <c r="G320" s="954">
        <f t="shared" si="35"/>
        <v>44426</v>
      </c>
    </row>
    <row r="321" s="928" customFormat="1" ht="15.75" customHeight="1" spans="1:7">
      <c r="A321" s="982"/>
      <c r="B321" s="950" t="s">
        <v>180</v>
      </c>
      <c r="C321" s="950" t="s">
        <v>181</v>
      </c>
      <c r="D321" s="959"/>
      <c r="E321" s="966">
        <f t="shared" si="35"/>
        <v>44405</v>
      </c>
      <c r="F321" s="1010">
        <f t="shared" si="35"/>
        <v>44409</v>
      </c>
      <c r="G321" s="954">
        <f t="shared" si="35"/>
        <v>44433</v>
      </c>
    </row>
    <row r="322" s="928" customFormat="1" ht="15.75" customHeight="1" spans="1:7">
      <c r="A322" s="943"/>
      <c r="B322" s="943"/>
      <c r="C322" s="980"/>
      <c r="D322" s="981"/>
      <c r="E322" s="981"/>
      <c r="F322" s="979"/>
      <c r="G322" s="979"/>
    </row>
    <row r="323" s="928" customFormat="1" ht="15.75" customHeight="1" spans="1:7">
      <c r="A323" s="982" t="s">
        <v>182</v>
      </c>
      <c r="B323" s="946" t="s">
        <v>5</v>
      </c>
      <c r="C323" s="946" t="s">
        <v>6</v>
      </c>
      <c r="D323" s="946" t="s">
        <v>7</v>
      </c>
      <c r="E323" s="947" t="s">
        <v>8</v>
      </c>
      <c r="F323" s="947" t="s">
        <v>8</v>
      </c>
      <c r="G323" s="1018" t="s">
        <v>183</v>
      </c>
    </row>
    <row r="324" s="928" customFormat="1" ht="15.75" customHeight="1" spans="1:7">
      <c r="A324" s="982"/>
      <c r="B324" s="948"/>
      <c r="C324" s="948"/>
      <c r="D324" s="948"/>
      <c r="E324" s="948" t="s">
        <v>9</v>
      </c>
      <c r="F324" s="983" t="s">
        <v>10</v>
      </c>
      <c r="G324" s="947" t="s">
        <v>11</v>
      </c>
    </row>
    <row r="325" s="928" customFormat="1" ht="15.75" customHeight="1" spans="1:7">
      <c r="A325" s="982"/>
      <c r="B325" s="1019" t="s">
        <v>184</v>
      </c>
      <c r="C325" s="1019" t="s">
        <v>185</v>
      </c>
      <c r="D325" s="952" t="s">
        <v>186</v>
      </c>
      <c r="E325" s="1010">
        <v>44374</v>
      </c>
      <c r="F325" s="1010">
        <f>E325+4</f>
        <v>44378</v>
      </c>
      <c r="G325" s="954">
        <f>F325+33</f>
        <v>44411</v>
      </c>
    </row>
    <row r="326" s="928" customFormat="1" ht="15.75" customHeight="1" spans="1:7">
      <c r="A326" s="982"/>
      <c r="B326" s="1019" t="s">
        <v>187</v>
      </c>
      <c r="C326" s="1019" t="s">
        <v>188</v>
      </c>
      <c r="D326" s="955"/>
      <c r="E326" s="966">
        <f t="shared" ref="E326:G329" si="36">E325+7</f>
        <v>44381</v>
      </c>
      <c r="F326" s="1010">
        <f t="shared" si="36"/>
        <v>44385</v>
      </c>
      <c r="G326" s="954">
        <f t="shared" si="36"/>
        <v>44418</v>
      </c>
    </row>
    <row r="327" s="928" customFormat="1" ht="15.75" customHeight="1" spans="1:7">
      <c r="A327" s="982"/>
      <c r="B327" s="1020" t="s">
        <v>189</v>
      </c>
      <c r="C327" s="1019" t="s">
        <v>190</v>
      </c>
      <c r="D327" s="955"/>
      <c r="E327" s="966">
        <f t="shared" si="36"/>
        <v>44388</v>
      </c>
      <c r="F327" s="1010">
        <f t="shared" si="36"/>
        <v>44392</v>
      </c>
      <c r="G327" s="954">
        <f t="shared" si="36"/>
        <v>44425</v>
      </c>
    </row>
    <row r="328" s="928" customFormat="1" ht="15.75" customHeight="1" spans="1:7">
      <c r="A328" s="982"/>
      <c r="B328" s="1019" t="s">
        <v>191</v>
      </c>
      <c r="C328" s="1019" t="s">
        <v>192</v>
      </c>
      <c r="D328" s="955"/>
      <c r="E328" s="966">
        <f t="shared" si="36"/>
        <v>44395</v>
      </c>
      <c r="F328" s="1010">
        <f t="shared" si="36"/>
        <v>44399</v>
      </c>
      <c r="G328" s="954">
        <f t="shared" si="36"/>
        <v>44432</v>
      </c>
    </row>
    <row r="329" s="928" customFormat="1" ht="15.75" customHeight="1" spans="1:7">
      <c r="A329" s="982"/>
      <c r="B329" s="950" t="s">
        <v>193</v>
      </c>
      <c r="C329" s="950" t="s">
        <v>194</v>
      </c>
      <c r="D329" s="959"/>
      <c r="E329" s="966">
        <f t="shared" si="36"/>
        <v>44402</v>
      </c>
      <c r="F329" s="1010">
        <f t="shared" si="36"/>
        <v>44406</v>
      </c>
      <c r="G329" s="954">
        <f t="shared" si="36"/>
        <v>44439</v>
      </c>
    </row>
    <row r="330" s="928" customFormat="1" ht="15.75" customHeight="1" spans="1:7">
      <c r="A330" s="982"/>
      <c r="B330" s="980"/>
      <c r="C330" s="980"/>
      <c r="D330" s="981"/>
      <c r="E330" s="981"/>
      <c r="F330" s="979"/>
      <c r="G330" s="979"/>
    </row>
    <row r="331" s="928" customFormat="1" ht="15.75" customHeight="1" spans="1:7">
      <c r="A331" s="982"/>
      <c r="B331" s="980"/>
      <c r="C331" s="980"/>
      <c r="D331" s="981"/>
      <c r="E331" s="981"/>
      <c r="F331" s="979"/>
      <c r="G331" s="979"/>
    </row>
    <row r="332" s="928" customFormat="1" ht="15.75" customHeight="1" spans="1:7">
      <c r="A332" s="979"/>
      <c r="B332" s="979"/>
      <c r="C332" s="980"/>
      <c r="D332" s="981"/>
      <c r="E332" s="981"/>
      <c r="F332" s="979"/>
      <c r="G332" s="979"/>
    </row>
    <row r="333" s="928" customFormat="1" ht="15.75" customHeight="1" spans="1:7">
      <c r="A333" s="982" t="s">
        <v>195</v>
      </c>
      <c r="B333" s="946" t="s">
        <v>5</v>
      </c>
      <c r="C333" s="946" t="s">
        <v>6</v>
      </c>
      <c r="D333" s="946" t="s">
        <v>7</v>
      </c>
      <c r="E333" s="947" t="s">
        <v>8</v>
      </c>
      <c r="F333" s="947" t="s">
        <v>8</v>
      </c>
      <c r="G333" s="946" t="s">
        <v>195</v>
      </c>
    </row>
    <row r="334" s="928" customFormat="1" ht="15.75" customHeight="1" spans="1:7">
      <c r="A334" s="982"/>
      <c r="B334" s="948"/>
      <c r="C334" s="948"/>
      <c r="D334" s="948"/>
      <c r="E334" s="948" t="s">
        <v>9</v>
      </c>
      <c r="F334" s="983" t="s">
        <v>10</v>
      </c>
      <c r="G334" s="947" t="s">
        <v>11</v>
      </c>
    </row>
    <row r="335" s="928" customFormat="1" ht="15.75" customHeight="1" spans="1:7">
      <c r="A335" s="982"/>
      <c r="B335" s="947" t="s">
        <v>172</v>
      </c>
      <c r="C335" s="1016" t="s">
        <v>173</v>
      </c>
      <c r="D335" s="952" t="s">
        <v>174</v>
      </c>
      <c r="E335" s="1010">
        <v>44377</v>
      </c>
      <c r="F335" s="1010">
        <f>E335+4</f>
        <v>44381</v>
      </c>
      <c r="G335" s="954">
        <f>F335+24</f>
        <v>44405</v>
      </c>
    </row>
    <row r="336" s="928" customFormat="1" ht="15.75" customHeight="1" spans="1:7">
      <c r="A336" s="982"/>
      <c r="B336" s="947" t="s">
        <v>175</v>
      </c>
      <c r="C336" s="1016" t="s">
        <v>99</v>
      </c>
      <c r="D336" s="955"/>
      <c r="E336" s="966">
        <f t="shared" ref="E336:G339" si="37">E335+7</f>
        <v>44384</v>
      </c>
      <c r="F336" s="1010">
        <f t="shared" si="37"/>
        <v>44388</v>
      </c>
      <c r="G336" s="954">
        <f t="shared" si="37"/>
        <v>44412</v>
      </c>
    </row>
    <row r="337" s="928" customFormat="1" ht="15.75" customHeight="1" spans="1:7">
      <c r="A337" s="982"/>
      <c r="B337" s="947" t="s">
        <v>176</v>
      </c>
      <c r="C337" s="1016" t="s">
        <v>177</v>
      </c>
      <c r="D337" s="955"/>
      <c r="E337" s="966">
        <f t="shared" si="37"/>
        <v>44391</v>
      </c>
      <c r="F337" s="1010">
        <f t="shared" si="37"/>
        <v>44395</v>
      </c>
      <c r="G337" s="954">
        <f t="shared" si="37"/>
        <v>44419</v>
      </c>
    </row>
    <row r="338" s="928" customFormat="1" ht="15.75" customHeight="1" spans="1:7">
      <c r="A338" s="982"/>
      <c r="B338" s="946" t="s">
        <v>178</v>
      </c>
      <c r="C338" s="1017" t="s">
        <v>179</v>
      </c>
      <c r="D338" s="955"/>
      <c r="E338" s="966">
        <f t="shared" si="37"/>
        <v>44398</v>
      </c>
      <c r="F338" s="1010">
        <f t="shared" si="37"/>
        <v>44402</v>
      </c>
      <c r="G338" s="954">
        <f t="shared" si="37"/>
        <v>44426</v>
      </c>
    </row>
    <row r="339" s="928" customFormat="1" ht="15.75" customHeight="1" spans="1:7">
      <c r="A339" s="982"/>
      <c r="B339" s="950" t="s">
        <v>180</v>
      </c>
      <c r="C339" s="950" t="s">
        <v>181</v>
      </c>
      <c r="D339" s="959"/>
      <c r="E339" s="966">
        <f t="shared" si="37"/>
        <v>44405</v>
      </c>
      <c r="F339" s="1010">
        <f t="shared" si="37"/>
        <v>44409</v>
      </c>
      <c r="G339" s="954">
        <f t="shared" si="37"/>
        <v>44433</v>
      </c>
    </row>
    <row r="340" s="928" customFormat="1" ht="15.75" customHeight="1" spans="1:7">
      <c r="A340" s="982"/>
      <c r="B340" s="980"/>
      <c r="C340" s="980"/>
      <c r="D340" s="981"/>
      <c r="E340" s="981"/>
      <c r="F340" s="979"/>
      <c r="G340" s="979"/>
    </row>
    <row r="341" s="928" customFormat="1" ht="15.75" customHeight="1" spans="1:7">
      <c r="A341" s="932"/>
      <c r="B341" s="932"/>
      <c r="C341" s="980"/>
      <c r="D341" s="981"/>
      <c r="E341" s="981"/>
      <c r="F341" s="979"/>
      <c r="G341" s="979"/>
    </row>
    <row r="342" s="928" customFormat="1" ht="15.75" customHeight="1" spans="1:7">
      <c r="A342" s="982" t="s">
        <v>196</v>
      </c>
      <c r="B342" s="962" t="s">
        <v>5</v>
      </c>
      <c r="C342" s="962" t="s">
        <v>6</v>
      </c>
      <c r="D342" s="1018" t="s">
        <v>7</v>
      </c>
      <c r="E342" s="1021" t="s">
        <v>8</v>
      </c>
      <c r="F342" s="1021" t="s">
        <v>8</v>
      </c>
      <c r="G342" s="1021" t="s">
        <v>197</v>
      </c>
    </row>
    <row r="343" s="928" customFormat="1" ht="15.75" customHeight="1" spans="1:7">
      <c r="A343" s="982"/>
      <c r="B343" s="963"/>
      <c r="C343" s="963"/>
      <c r="D343" s="1022"/>
      <c r="E343" s="1022" t="s">
        <v>9</v>
      </c>
      <c r="F343" s="1023" t="s">
        <v>10</v>
      </c>
      <c r="G343" s="1021" t="s">
        <v>11</v>
      </c>
    </row>
    <row r="344" s="928" customFormat="1" ht="15.75" customHeight="1" spans="1:7">
      <c r="A344" s="982"/>
      <c r="B344" s="996" t="s">
        <v>93</v>
      </c>
      <c r="C344" s="996" t="s">
        <v>94</v>
      </c>
      <c r="D344" s="964" t="s">
        <v>198</v>
      </c>
      <c r="E344" s="1024">
        <v>44376</v>
      </c>
      <c r="F344" s="1024">
        <f>E344+4</f>
        <v>44380</v>
      </c>
      <c r="G344" s="1025">
        <f>F344+27</f>
        <v>44407</v>
      </c>
    </row>
    <row r="345" s="928" customFormat="1" ht="15.75" customHeight="1" spans="1:7">
      <c r="A345" s="982"/>
      <c r="B345" s="996"/>
      <c r="C345" s="996"/>
      <c r="D345" s="965"/>
      <c r="E345" s="1024">
        <f t="shared" ref="E345:G348" si="38">E344+7</f>
        <v>44383</v>
      </c>
      <c r="F345" s="1024">
        <f t="shared" si="38"/>
        <v>44387</v>
      </c>
      <c r="G345" s="1025">
        <f t="shared" si="38"/>
        <v>44414</v>
      </c>
    </row>
    <row r="346" s="928" customFormat="1" ht="15.75" customHeight="1" spans="1:7">
      <c r="A346" s="982"/>
      <c r="B346" s="996" t="s">
        <v>96</v>
      </c>
      <c r="C346" s="996" t="s">
        <v>97</v>
      </c>
      <c r="D346" s="965"/>
      <c r="E346" s="1024">
        <f t="shared" si="38"/>
        <v>44390</v>
      </c>
      <c r="F346" s="1024">
        <f t="shared" si="38"/>
        <v>44394</v>
      </c>
      <c r="G346" s="1025">
        <f t="shared" si="38"/>
        <v>44421</v>
      </c>
    </row>
    <row r="347" s="928" customFormat="1" ht="15.75" customHeight="1" spans="1:7">
      <c r="A347" s="982"/>
      <c r="B347" s="996" t="s">
        <v>98</v>
      </c>
      <c r="C347" s="996" t="s">
        <v>99</v>
      </c>
      <c r="D347" s="965"/>
      <c r="E347" s="1024">
        <f t="shared" si="38"/>
        <v>44397</v>
      </c>
      <c r="F347" s="1024">
        <f t="shared" si="38"/>
        <v>44401</v>
      </c>
      <c r="G347" s="1025">
        <f t="shared" si="38"/>
        <v>44428</v>
      </c>
    </row>
    <row r="348" s="928" customFormat="1" ht="15.75" customHeight="1" spans="1:7">
      <c r="A348" s="982"/>
      <c r="B348" s="996" t="s">
        <v>100</v>
      </c>
      <c r="C348" s="996" t="s">
        <v>101</v>
      </c>
      <c r="D348" s="968"/>
      <c r="E348" s="1024">
        <f t="shared" si="38"/>
        <v>44404</v>
      </c>
      <c r="F348" s="1024">
        <f t="shared" si="38"/>
        <v>44408</v>
      </c>
      <c r="G348" s="1025">
        <f t="shared" si="38"/>
        <v>44435</v>
      </c>
    </row>
    <row r="349" s="928" customFormat="1" ht="15.75" customHeight="1" spans="1:7">
      <c r="A349" s="982"/>
      <c r="B349" s="980"/>
      <c r="C349" s="980"/>
      <c r="D349" s="981"/>
      <c r="E349" s="981"/>
      <c r="F349" s="979"/>
      <c r="G349" s="979"/>
    </row>
    <row r="350" s="928" customFormat="1" ht="15.75" customHeight="1" spans="1:7">
      <c r="A350" s="932"/>
      <c r="B350" s="932"/>
      <c r="C350" s="980"/>
      <c r="D350" s="981"/>
      <c r="E350" s="981"/>
      <c r="F350" s="979"/>
      <c r="G350" s="979"/>
    </row>
    <row r="351" s="928" customFormat="1" ht="15.75" customHeight="1" spans="1:7">
      <c r="A351" s="982" t="s">
        <v>199</v>
      </c>
      <c r="B351" s="962" t="s">
        <v>5</v>
      </c>
      <c r="C351" s="962" t="s">
        <v>6</v>
      </c>
      <c r="D351" s="946" t="s">
        <v>7</v>
      </c>
      <c r="E351" s="947" t="s">
        <v>8</v>
      </c>
      <c r="F351" s="947" t="s">
        <v>8</v>
      </c>
      <c r="G351" s="946" t="s">
        <v>200</v>
      </c>
    </row>
    <row r="352" s="928" customFormat="1" ht="15.75" customHeight="1" spans="1:7">
      <c r="A352" s="982"/>
      <c r="B352" s="963"/>
      <c r="C352" s="963"/>
      <c r="D352" s="948"/>
      <c r="E352" s="948" t="s">
        <v>9</v>
      </c>
      <c r="F352" s="983" t="s">
        <v>10</v>
      </c>
      <c r="G352" s="947" t="s">
        <v>11</v>
      </c>
    </row>
    <row r="353" s="928" customFormat="1" ht="15.75" customHeight="1" spans="1:7">
      <c r="A353" s="982"/>
      <c r="B353" s="1026" t="s">
        <v>201</v>
      </c>
      <c r="C353" s="1027" t="s">
        <v>48</v>
      </c>
      <c r="D353" s="952" t="s">
        <v>202</v>
      </c>
      <c r="E353" s="953">
        <v>44378</v>
      </c>
      <c r="F353" s="1010">
        <f>E353+4</f>
        <v>44382</v>
      </c>
      <c r="G353" s="954">
        <f>F353+25</f>
        <v>44407</v>
      </c>
    </row>
    <row r="354" s="928" customFormat="1" ht="15.75" customHeight="1" spans="1:7">
      <c r="A354" s="982"/>
      <c r="B354" s="1026" t="s">
        <v>203</v>
      </c>
      <c r="C354" s="1027" t="s">
        <v>50</v>
      </c>
      <c r="D354" s="955"/>
      <c r="E354" s="1010">
        <f t="shared" ref="E354:G357" si="39">E353+7</f>
        <v>44385</v>
      </c>
      <c r="F354" s="1010">
        <f t="shared" si="39"/>
        <v>44389</v>
      </c>
      <c r="G354" s="954">
        <f t="shared" si="39"/>
        <v>44414</v>
      </c>
    </row>
    <row r="355" s="928" customFormat="1" ht="15.75" customHeight="1" spans="1:7">
      <c r="A355" s="982"/>
      <c r="B355" s="1026" t="s">
        <v>204</v>
      </c>
      <c r="C355" s="1027" t="s">
        <v>52</v>
      </c>
      <c r="D355" s="955"/>
      <c r="E355" s="1010">
        <f t="shared" si="39"/>
        <v>44392</v>
      </c>
      <c r="F355" s="1010">
        <f t="shared" si="39"/>
        <v>44396</v>
      </c>
      <c r="G355" s="954">
        <f t="shared" si="39"/>
        <v>44421</v>
      </c>
    </row>
    <row r="356" s="928" customFormat="1" ht="15.75" customHeight="1" spans="1:7">
      <c r="A356" s="982"/>
      <c r="B356" s="1026" t="s">
        <v>205</v>
      </c>
      <c r="C356" s="1027" t="s">
        <v>54</v>
      </c>
      <c r="D356" s="955"/>
      <c r="E356" s="1010">
        <f t="shared" si="39"/>
        <v>44399</v>
      </c>
      <c r="F356" s="1010">
        <f t="shared" si="39"/>
        <v>44403</v>
      </c>
      <c r="G356" s="954">
        <f t="shared" si="39"/>
        <v>44428</v>
      </c>
    </row>
    <row r="357" s="928" customFormat="1" ht="15.75" customHeight="1" spans="1:7">
      <c r="A357" s="982"/>
      <c r="B357" s="950" t="s">
        <v>206</v>
      </c>
      <c r="C357" s="1027" t="s">
        <v>207</v>
      </c>
      <c r="D357" s="959"/>
      <c r="E357" s="1010">
        <f t="shared" si="39"/>
        <v>44406</v>
      </c>
      <c r="F357" s="1010">
        <f t="shared" si="39"/>
        <v>44410</v>
      </c>
      <c r="G357" s="954">
        <f t="shared" si="39"/>
        <v>44435</v>
      </c>
    </row>
    <row r="358" s="928" customFormat="1" ht="15.75" customHeight="1" spans="1:7">
      <c r="A358" s="982"/>
      <c r="B358" s="973"/>
      <c r="C358" s="973"/>
      <c r="D358" s="977"/>
      <c r="E358" s="971"/>
      <c r="F358" s="972"/>
      <c r="G358" s="1028"/>
    </row>
    <row r="359" s="928" customFormat="1" ht="15.75" customHeight="1" spans="1:7">
      <c r="A359" s="932"/>
      <c r="B359" s="932"/>
      <c r="C359" s="979" t="s">
        <v>208</v>
      </c>
      <c r="D359" s="981"/>
      <c r="E359" s="981"/>
      <c r="F359" s="979"/>
      <c r="G359" s="979"/>
    </row>
    <row r="360" s="928" customFormat="1" ht="15.75" customHeight="1" spans="1:7">
      <c r="A360" s="982" t="s">
        <v>209</v>
      </c>
      <c r="B360" s="947" t="s">
        <v>5</v>
      </c>
      <c r="C360" s="946" t="s">
        <v>6</v>
      </c>
      <c r="D360" s="946" t="s">
        <v>7</v>
      </c>
      <c r="E360" s="947" t="s">
        <v>8</v>
      </c>
      <c r="F360" s="947" t="s">
        <v>8</v>
      </c>
      <c r="G360" s="947" t="s">
        <v>210</v>
      </c>
    </row>
    <row r="361" s="928" customFormat="1" ht="15.75" customHeight="1" spans="1:7">
      <c r="A361" s="982"/>
      <c r="B361" s="947"/>
      <c r="C361" s="948"/>
      <c r="D361" s="948"/>
      <c r="E361" s="1029" t="s">
        <v>9</v>
      </c>
      <c r="F361" s="947" t="s">
        <v>10</v>
      </c>
      <c r="G361" s="947" t="s">
        <v>11</v>
      </c>
    </row>
    <row r="362" s="928" customFormat="1" ht="15.75" customHeight="1" spans="1:7">
      <c r="A362" s="982"/>
      <c r="B362" s="950" t="s">
        <v>211</v>
      </c>
      <c r="C362" s="1011" t="s">
        <v>212</v>
      </c>
      <c r="D362" s="952" t="s">
        <v>213</v>
      </c>
      <c r="E362" s="1010">
        <v>44379</v>
      </c>
      <c r="F362" s="1010">
        <f>E362+4</f>
        <v>44383</v>
      </c>
      <c r="G362" s="954">
        <f>F362+16</f>
        <v>44399</v>
      </c>
    </row>
    <row r="363" s="928" customFormat="1" ht="15.75" customHeight="1" spans="1:7">
      <c r="A363" s="982"/>
      <c r="B363" s="1011" t="s">
        <v>214</v>
      </c>
      <c r="C363" s="1011" t="s">
        <v>215</v>
      </c>
      <c r="D363" s="955"/>
      <c r="E363" s="1010">
        <f t="shared" ref="E363:G366" si="40">E362+7</f>
        <v>44386</v>
      </c>
      <c r="F363" s="1010">
        <f t="shared" si="40"/>
        <v>44390</v>
      </c>
      <c r="G363" s="954">
        <f t="shared" si="40"/>
        <v>44406</v>
      </c>
    </row>
    <row r="364" s="928" customFormat="1" ht="15.75" customHeight="1" spans="1:7">
      <c r="A364" s="982"/>
      <c r="B364" s="1011"/>
      <c r="C364" s="1011"/>
      <c r="D364" s="955"/>
      <c r="E364" s="1010">
        <f t="shared" si="40"/>
        <v>44393</v>
      </c>
      <c r="F364" s="1010">
        <f t="shared" si="40"/>
        <v>44397</v>
      </c>
      <c r="G364" s="954">
        <f t="shared" si="40"/>
        <v>44413</v>
      </c>
    </row>
    <row r="365" s="928" customFormat="1" ht="15.75" customHeight="1" spans="1:7">
      <c r="A365" s="982"/>
      <c r="B365" s="1011" t="s">
        <v>216</v>
      </c>
      <c r="C365" s="1011" t="s">
        <v>217</v>
      </c>
      <c r="D365" s="955"/>
      <c r="E365" s="1010">
        <f t="shared" si="40"/>
        <v>44400</v>
      </c>
      <c r="F365" s="1010">
        <f t="shared" si="40"/>
        <v>44404</v>
      </c>
      <c r="G365" s="954">
        <f t="shared" si="40"/>
        <v>44420</v>
      </c>
    </row>
    <row r="366" s="928" customFormat="1" ht="15.75" customHeight="1" spans="1:7">
      <c r="A366" s="982"/>
      <c r="B366" s="1030"/>
      <c r="C366" s="1011"/>
      <c r="D366" s="959"/>
      <c r="E366" s="1010">
        <f t="shared" si="40"/>
        <v>44407</v>
      </c>
      <c r="F366" s="1010">
        <f t="shared" si="40"/>
        <v>44411</v>
      </c>
      <c r="G366" s="954">
        <f t="shared" si="40"/>
        <v>44427</v>
      </c>
    </row>
    <row r="367" s="929" customFormat="1" ht="15.75" customHeight="1" spans="1:7">
      <c r="A367" s="1004"/>
      <c r="B367" s="1031"/>
      <c r="C367" s="1031"/>
      <c r="D367" s="1031"/>
      <c r="E367" s="970"/>
      <c r="F367" s="1028"/>
      <c r="G367" s="943"/>
    </row>
    <row r="368" s="928" customFormat="1" ht="15.75" customHeight="1" spans="1:7">
      <c r="A368" s="1032" t="s">
        <v>218</v>
      </c>
      <c r="B368" s="1032"/>
      <c r="C368" s="1032"/>
      <c r="D368" s="1032"/>
      <c r="E368" s="1032"/>
      <c r="F368" s="1032"/>
      <c r="G368" s="1032"/>
    </row>
    <row r="369" s="928" customFormat="1" ht="15.75" customHeight="1" spans="1:7">
      <c r="A369" s="930"/>
      <c r="B369" s="930"/>
      <c r="C369" s="980"/>
      <c r="D369" s="981"/>
      <c r="E369" s="981"/>
      <c r="F369" s="979"/>
      <c r="G369" s="979"/>
    </row>
    <row r="370" s="928" customFormat="1" ht="15.75" customHeight="1" spans="1:7">
      <c r="A370" s="982" t="s">
        <v>219</v>
      </c>
      <c r="B370" s="946" t="s">
        <v>5</v>
      </c>
      <c r="C370" s="946" t="s">
        <v>6</v>
      </c>
      <c r="D370" s="946" t="s">
        <v>7</v>
      </c>
      <c r="E370" s="947" t="s">
        <v>8</v>
      </c>
      <c r="F370" s="947" t="s">
        <v>8</v>
      </c>
      <c r="G370" s="947" t="s">
        <v>220</v>
      </c>
    </row>
    <row r="371" s="928" customFormat="1" ht="15.75" customHeight="1" spans="1:7">
      <c r="A371" s="982"/>
      <c r="B371" s="948"/>
      <c r="C371" s="948"/>
      <c r="D371" s="948"/>
      <c r="E371" s="948" t="s">
        <v>9</v>
      </c>
      <c r="F371" s="947" t="s">
        <v>10</v>
      </c>
      <c r="G371" s="947" t="s">
        <v>11</v>
      </c>
    </row>
    <row r="372" s="928" customFormat="1" ht="15.75" customHeight="1" spans="1:7">
      <c r="A372" s="982"/>
      <c r="B372" s="947" t="s">
        <v>221</v>
      </c>
      <c r="C372" s="1005"/>
      <c r="D372" s="990" t="s">
        <v>222</v>
      </c>
      <c r="E372" s="954">
        <v>44377</v>
      </c>
      <c r="F372" s="954">
        <f>E372+4</f>
        <v>44381</v>
      </c>
      <c r="G372" s="954">
        <f>F372+16</f>
        <v>44397</v>
      </c>
    </row>
    <row r="373" s="928" customFormat="1" ht="15.75" customHeight="1" spans="1:7">
      <c r="A373" s="982"/>
      <c r="B373" s="947" t="s">
        <v>223</v>
      </c>
      <c r="C373" s="1033" t="s">
        <v>224</v>
      </c>
      <c r="D373" s="990"/>
      <c r="E373" s="954">
        <f t="shared" ref="E373:G375" si="41">E372+7</f>
        <v>44384</v>
      </c>
      <c r="F373" s="954">
        <f t="shared" si="41"/>
        <v>44388</v>
      </c>
      <c r="G373" s="1025">
        <f t="shared" si="41"/>
        <v>44404</v>
      </c>
    </row>
    <row r="374" s="928" customFormat="1" ht="15.75" customHeight="1" spans="1:7">
      <c r="A374" s="982"/>
      <c r="B374" s="947"/>
      <c r="C374" s="1033"/>
      <c r="D374" s="990"/>
      <c r="E374" s="954">
        <f t="shared" si="41"/>
        <v>44391</v>
      </c>
      <c r="F374" s="954">
        <f t="shared" si="41"/>
        <v>44395</v>
      </c>
      <c r="G374" s="1025">
        <f t="shared" si="41"/>
        <v>44411</v>
      </c>
    </row>
    <row r="375" s="928" customFormat="1" ht="15.75" customHeight="1" spans="1:7">
      <c r="A375" s="982"/>
      <c r="B375" s="947"/>
      <c r="C375" s="1033"/>
      <c r="D375" s="990"/>
      <c r="E375" s="954">
        <f t="shared" si="41"/>
        <v>44398</v>
      </c>
      <c r="F375" s="954">
        <f t="shared" si="41"/>
        <v>44402</v>
      </c>
      <c r="G375" s="1025">
        <f t="shared" si="41"/>
        <v>44418</v>
      </c>
    </row>
    <row r="376" s="928" customFormat="1" ht="15.75" customHeight="1" spans="1:7">
      <c r="A376" s="982"/>
      <c r="B376" s="1034"/>
      <c r="C376" s="1034"/>
      <c r="D376" s="1034"/>
      <c r="E376" s="1034"/>
      <c r="F376" s="972"/>
      <c r="G376" s="972"/>
    </row>
    <row r="377" s="928" customFormat="1" ht="15.75" customHeight="1" spans="1:7">
      <c r="A377" s="930"/>
      <c r="B377" s="930"/>
      <c r="C377" s="980"/>
      <c r="D377" s="981"/>
      <c r="E377" s="981"/>
      <c r="F377" s="979"/>
      <c r="G377" s="979"/>
    </row>
    <row r="378" s="928" customFormat="1" ht="15.75" customHeight="1" spans="1:7">
      <c r="A378" s="982" t="s">
        <v>225</v>
      </c>
      <c r="B378" s="946" t="s">
        <v>5</v>
      </c>
      <c r="C378" s="946" t="s">
        <v>6</v>
      </c>
      <c r="D378" s="946" t="s">
        <v>7</v>
      </c>
      <c r="E378" s="947" t="s">
        <v>8</v>
      </c>
      <c r="F378" s="947" t="s">
        <v>8</v>
      </c>
      <c r="G378" s="947" t="s">
        <v>225</v>
      </c>
    </row>
    <row r="379" s="928" customFormat="1" ht="15.75" customHeight="1" spans="1:7">
      <c r="A379" s="982"/>
      <c r="B379" s="948"/>
      <c r="C379" s="948"/>
      <c r="D379" s="948"/>
      <c r="E379" s="948" t="s">
        <v>9</v>
      </c>
      <c r="F379" s="947" t="s">
        <v>10</v>
      </c>
      <c r="G379" s="947" t="s">
        <v>11</v>
      </c>
    </row>
    <row r="380" s="928" customFormat="1" ht="15.75" customHeight="1" spans="1:7">
      <c r="A380" s="982"/>
      <c r="B380" s="947" t="s">
        <v>226</v>
      </c>
      <c r="C380" s="1035" t="s">
        <v>227</v>
      </c>
      <c r="D380" s="946" t="s">
        <v>228</v>
      </c>
      <c r="E380" s="954">
        <v>44375</v>
      </c>
      <c r="F380" s="954">
        <f>E380+4</f>
        <v>44379</v>
      </c>
      <c r="G380" s="954">
        <f>F380+21</f>
        <v>44400</v>
      </c>
    </row>
    <row r="381" s="928" customFormat="1" ht="15.75" customHeight="1" spans="1:7">
      <c r="A381" s="982"/>
      <c r="B381" s="947" t="s">
        <v>229</v>
      </c>
      <c r="C381" s="1035" t="s">
        <v>230</v>
      </c>
      <c r="D381" s="1036"/>
      <c r="E381" s="954">
        <f t="shared" ref="E381:G384" si="42">E380+7</f>
        <v>44382</v>
      </c>
      <c r="F381" s="954">
        <f t="shared" si="42"/>
        <v>44386</v>
      </c>
      <c r="G381" s="1025">
        <f t="shared" si="42"/>
        <v>44407</v>
      </c>
    </row>
    <row r="382" s="928" customFormat="1" ht="15.75" customHeight="1" spans="1:7">
      <c r="A382" s="982"/>
      <c r="B382" s="947" t="s">
        <v>231</v>
      </c>
      <c r="C382" s="1035" t="s">
        <v>232</v>
      </c>
      <c r="D382" s="1036"/>
      <c r="E382" s="954">
        <f t="shared" si="42"/>
        <v>44389</v>
      </c>
      <c r="F382" s="954">
        <f t="shared" si="42"/>
        <v>44393</v>
      </c>
      <c r="G382" s="1025">
        <f t="shared" si="42"/>
        <v>44414</v>
      </c>
    </row>
    <row r="383" s="928" customFormat="1" ht="15.75" customHeight="1" spans="1:7">
      <c r="A383" s="982"/>
      <c r="B383" s="1037" t="s">
        <v>233</v>
      </c>
      <c r="C383" s="1038" t="s">
        <v>234</v>
      </c>
      <c r="D383" s="1036"/>
      <c r="E383" s="954">
        <f t="shared" si="42"/>
        <v>44396</v>
      </c>
      <c r="F383" s="954">
        <f t="shared" si="42"/>
        <v>44400</v>
      </c>
      <c r="G383" s="1025">
        <f t="shared" si="42"/>
        <v>44421</v>
      </c>
    </row>
    <row r="384" s="928" customFormat="1" ht="15.75" customHeight="1" spans="1:7">
      <c r="A384" s="982"/>
      <c r="B384" s="947" t="s">
        <v>235</v>
      </c>
      <c r="C384" s="1035" t="s">
        <v>236</v>
      </c>
      <c r="D384" s="948"/>
      <c r="E384" s="954">
        <f t="shared" si="42"/>
        <v>44403</v>
      </c>
      <c r="F384" s="954">
        <f t="shared" si="42"/>
        <v>44407</v>
      </c>
      <c r="G384" s="1025">
        <f t="shared" si="42"/>
        <v>44428</v>
      </c>
    </row>
    <row r="385" s="928" customFormat="1" ht="15.75" customHeight="1" spans="1:7">
      <c r="A385" s="982"/>
      <c r="B385" s="1039"/>
      <c r="C385" s="1040"/>
      <c r="D385" s="1034"/>
      <c r="E385" s="972"/>
      <c r="F385" s="972"/>
      <c r="G385" s="972"/>
    </row>
    <row r="386" s="928" customFormat="1" ht="15.75" customHeight="1" spans="1:7">
      <c r="A386" s="982"/>
      <c r="B386" s="1034"/>
      <c r="C386" s="1034"/>
      <c r="D386" s="1034"/>
      <c r="E386" s="1034"/>
      <c r="F386" s="1034"/>
      <c r="G386" s="1034"/>
    </row>
    <row r="387" s="928" customFormat="1" ht="15.75" customHeight="1" spans="1:7">
      <c r="A387" s="930"/>
      <c r="B387" s="930"/>
      <c r="C387" s="980"/>
      <c r="D387" s="981"/>
      <c r="E387" s="981"/>
      <c r="F387" s="979"/>
      <c r="G387" s="979"/>
    </row>
    <row r="388" s="928" customFormat="1" ht="15.75" customHeight="1" spans="1:7">
      <c r="A388" s="982" t="s">
        <v>237</v>
      </c>
      <c r="B388" s="946" t="s">
        <v>5</v>
      </c>
      <c r="C388" s="946" t="s">
        <v>6</v>
      </c>
      <c r="D388" s="946" t="s">
        <v>7</v>
      </c>
      <c r="E388" s="947" t="s">
        <v>8</v>
      </c>
      <c r="F388" s="947" t="s">
        <v>8</v>
      </c>
      <c r="G388" s="947" t="s">
        <v>238</v>
      </c>
    </row>
    <row r="389" s="928" customFormat="1" ht="15.75" customHeight="1" spans="1:7">
      <c r="A389" s="982"/>
      <c r="B389" s="948"/>
      <c r="C389" s="948"/>
      <c r="D389" s="948"/>
      <c r="E389" s="948" t="s">
        <v>9</v>
      </c>
      <c r="F389" s="947" t="s">
        <v>10</v>
      </c>
      <c r="G389" s="947" t="s">
        <v>11</v>
      </c>
    </row>
    <row r="390" s="928" customFormat="1" ht="15.75" customHeight="1" spans="1:7">
      <c r="A390" s="982"/>
      <c r="B390" s="947" t="s">
        <v>239</v>
      </c>
      <c r="C390" s="1041" t="s">
        <v>240</v>
      </c>
      <c r="D390" s="1042" t="s">
        <v>241</v>
      </c>
      <c r="E390" s="1010">
        <v>44378</v>
      </c>
      <c r="F390" s="954">
        <f>E390+4</f>
        <v>44382</v>
      </c>
      <c r="G390" s="954">
        <f>F390+11</f>
        <v>44393</v>
      </c>
    </row>
    <row r="391" s="928" customFormat="1" ht="15.75" customHeight="1" spans="1:7">
      <c r="A391" s="982"/>
      <c r="B391" s="947" t="s">
        <v>242</v>
      </c>
      <c r="C391" s="1041" t="s">
        <v>243</v>
      </c>
      <c r="D391" s="1042"/>
      <c r="E391" s="954">
        <f t="shared" ref="E391:G394" si="43">E390+7</f>
        <v>44385</v>
      </c>
      <c r="F391" s="954">
        <f t="shared" si="43"/>
        <v>44389</v>
      </c>
      <c r="G391" s="1025">
        <f t="shared" si="43"/>
        <v>44400</v>
      </c>
    </row>
    <row r="392" s="928" customFormat="1" ht="15.75" customHeight="1" spans="1:7">
      <c r="A392" s="982"/>
      <c r="B392" s="947" t="s">
        <v>244</v>
      </c>
      <c r="C392" s="1041" t="s">
        <v>245</v>
      </c>
      <c r="D392" s="1042"/>
      <c r="E392" s="954">
        <f t="shared" si="43"/>
        <v>44392</v>
      </c>
      <c r="F392" s="954">
        <f t="shared" si="43"/>
        <v>44396</v>
      </c>
      <c r="G392" s="1025">
        <f t="shared" si="43"/>
        <v>44407</v>
      </c>
    </row>
    <row r="393" s="928" customFormat="1" ht="15.75" customHeight="1" spans="1:7">
      <c r="A393" s="982"/>
      <c r="B393" s="946" t="s">
        <v>246</v>
      </c>
      <c r="C393" s="1041"/>
      <c r="D393" s="1042"/>
      <c r="E393" s="954">
        <f t="shared" si="43"/>
        <v>44399</v>
      </c>
      <c r="F393" s="954">
        <f t="shared" si="43"/>
        <v>44403</v>
      </c>
      <c r="G393" s="1025">
        <f t="shared" si="43"/>
        <v>44414</v>
      </c>
    </row>
    <row r="394" s="928" customFormat="1" ht="15.75" customHeight="1" spans="1:7">
      <c r="A394" s="982"/>
      <c r="B394" s="947"/>
      <c r="C394" s="1041"/>
      <c r="D394" s="1042"/>
      <c r="E394" s="954">
        <f t="shared" si="43"/>
        <v>44406</v>
      </c>
      <c r="F394" s="954">
        <f t="shared" si="43"/>
        <v>44410</v>
      </c>
      <c r="G394" s="1025">
        <f t="shared" si="43"/>
        <v>44421</v>
      </c>
    </row>
    <row r="395" s="928" customFormat="1" ht="15.75" customHeight="1" spans="1:7">
      <c r="A395" s="982"/>
      <c r="B395" s="1034"/>
      <c r="C395" s="1034"/>
      <c r="D395" s="1034"/>
      <c r="E395" s="1034"/>
      <c r="F395" s="972"/>
      <c r="G395" s="972"/>
    </row>
    <row r="396" s="928" customFormat="1" ht="15.75" customHeight="1" spans="1:7">
      <c r="A396" s="930"/>
      <c r="B396" s="930"/>
      <c r="C396" s="980"/>
      <c r="D396" s="981"/>
      <c r="E396" s="981"/>
      <c r="F396" s="979"/>
      <c r="G396" s="979"/>
    </row>
    <row r="397" s="928" customFormat="1" ht="15.75" customHeight="1" spans="1:7">
      <c r="A397" s="982" t="s">
        <v>247</v>
      </c>
      <c r="B397" s="962" t="s">
        <v>5</v>
      </c>
      <c r="C397" s="962" t="s">
        <v>6</v>
      </c>
      <c r="D397" s="962" t="s">
        <v>7</v>
      </c>
      <c r="E397" s="947" t="s">
        <v>8</v>
      </c>
      <c r="F397" s="947" t="s">
        <v>8</v>
      </c>
      <c r="G397" s="947" t="s">
        <v>220</v>
      </c>
    </row>
    <row r="398" s="928" customFormat="1" ht="15.75" customHeight="1" spans="1:7">
      <c r="A398" s="982"/>
      <c r="B398" s="963"/>
      <c r="C398" s="963"/>
      <c r="D398" s="963"/>
      <c r="E398" s="947" t="s">
        <v>9</v>
      </c>
      <c r="F398" s="947" t="s">
        <v>10</v>
      </c>
      <c r="G398" s="947" t="s">
        <v>11</v>
      </c>
    </row>
    <row r="399" s="928" customFormat="1" ht="15.75" customHeight="1" spans="1:7">
      <c r="A399" s="982"/>
      <c r="B399" s="947" t="s">
        <v>172</v>
      </c>
      <c r="C399" s="1016" t="s">
        <v>173</v>
      </c>
      <c r="D399" s="964" t="s">
        <v>248</v>
      </c>
      <c r="E399" s="1010">
        <v>44377</v>
      </c>
      <c r="F399" s="954">
        <f>E399+4</f>
        <v>44381</v>
      </c>
      <c r="G399" s="954">
        <f>F399+15</f>
        <v>44396</v>
      </c>
    </row>
    <row r="400" s="928" customFormat="1" ht="15.75" customHeight="1" spans="1:7">
      <c r="A400" s="982"/>
      <c r="B400" s="947" t="s">
        <v>175</v>
      </c>
      <c r="C400" s="1016" t="s">
        <v>99</v>
      </c>
      <c r="D400" s="965"/>
      <c r="E400" s="954">
        <f t="shared" ref="E400:G403" si="44">E399+7</f>
        <v>44384</v>
      </c>
      <c r="F400" s="954">
        <f t="shared" si="44"/>
        <v>44388</v>
      </c>
      <c r="G400" s="1025">
        <f t="shared" si="44"/>
        <v>44403</v>
      </c>
    </row>
    <row r="401" s="928" customFormat="1" ht="15.75" customHeight="1" spans="1:7">
      <c r="A401" s="982"/>
      <c r="B401" s="947" t="s">
        <v>176</v>
      </c>
      <c r="C401" s="1016" t="s">
        <v>177</v>
      </c>
      <c r="D401" s="965"/>
      <c r="E401" s="954">
        <f t="shared" si="44"/>
        <v>44391</v>
      </c>
      <c r="F401" s="954">
        <f t="shared" si="44"/>
        <v>44395</v>
      </c>
      <c r="G401" s="1025">
        <f t="shared" si="44"/>
        <v>44410</v>
      </c>
    </row>
    <row r="402" s="928" customFormat="1" ht="15.75" customHeight="1" spans="1:7">
      <c r="A402" s="982"/>
      <c r="B402" s="946" t="s">
        <v>178</v>
      </c>
      <c r="C402" s="1017" t="s">
        <v>179</v>
      </c>
      <c r="D402" s="965"/>
      <c r="E402" s="954">
        <f t="shared" si="44"/>
        <v>44398</v>
      </c>
      <c r="F402" s="954">
        <f t="shared" si="44"/>
        <v>44402</v>
      </c>
      <c r="G402" s="1025">
        <f t="shared" si="44"/>
        <v>44417</v>
      </c>
    </row>
    <row r="403" s="928" customFormat="1" ht="15.75" customHeight="1" spans="1:7">
      <c r="A403" s="982"/>
      <c r="B403" s="950" t="s">
        <v>180</v>
      </c>
      <c r="C403" s="950" t="s">
        <v>181</v>
      </c>
      <c r="D403" s="968"/>
      <c r="E403" s="954">
        <f t="shared" si="44"/>
        <v>44405</v>
      </c>
      <c r="F403" s="954">
        <f t="shared" si="44"/>
        <v>44409</v>
      </c>
      <c r="G403" s="1025">
        <f t="shared" si="44"/>
        <v>44424</v>
      </c>
    </row>
    <row r="404" s="928" customFormat="1" ht="15.75" customHeight="1" spans="1:7">
      <c r="A404" s="982"/>
      <c r="B404" s="1034"/>
      <c r="C404" s="1034"/>
      <c r="D404" s="1034"/>
      <c r="E404" s="1034"/>
      <c r="F404" s="1034"/>
      <c r="G404" s="972"/>
    </row>
    <row r="405" s="928" customFormat="1" ht="15.75" customHeight="1" spans="1:7">
      <c r="A405" s="930"/>
      <c r="B405" s="930"/>
      <c r="C405" s="980"/>
      <c r="D405" s="981"/>
      <c r="E405" s="981"/>
      <c r="F405" s="979"/>
      <c r="G405" s="979"/>
    </row>
    <row r="406" s="928" customFormat="1" ht="15.75" customHeight="1" spans="1:7">
      <c r="A406" s="982" t="s">
        <v>249</v>
      </c>
      <c r="B406" s="946" t="s">
        <v>5</v>
      </c>
      <c r="C406" s="946" t="s">
        <v>6</v>
      </c>
      <c r="D406" s="946" t="s">
        <v>7</v>
      </c>
      <c r="E406" s="947" t="s">
        <v>8</v>
      </c>
      <c r="F406" s="947" t="s">
        <v>8</v>
      </c>
      <c r="G406" s="947" t="s">
        <v>250</v>
      </c>
    </row>
    <row r="407" s="928" customFormat="1" ht="15.75" customHeight="1" spans="1:7">
      <c r="A407" s="982"/>
      <c r="B407" s="948"/>
      <c r="C407" s="948"/>
      <c r="D407" s="948"/>
      <c r="E407" s="948" t="s">
        <v>9</v>
      </c>
      <c r="F407" s="947" t="s">
        <v>10</v>
      </c>
      <c r="G407" s="947" t="s">
        <v>11</v>
      </c>
    </row>
    <row r="408" s="928" customFormat="1" ht="15.75" customHeight="1" spans="1:7">
      <c r="A408" s="982"/>
      <c r="B408" s="947" t="s">
        <v>251</v>
      </c>
      <c r="C408" s="1016" t="s">
        <v>252</v>
      </c>
      <c r="D408" s="1043" t="s">
        <v>253</v>
      </c>
      <c r="E408" s="954">
        <v>44374</v>
      </c>
      <c r="F408" s="954">
        <f>E408+4</f>
        <v>44378</v>
      </c>
      <c r="G408" s="954">
        <f>F408+15</f>
        <v>44393</v>
      </c>
    </row>
    <row r="409" s="928" customFormat="1" ht="15.75" customHeight="1" spans="1:7">
      <c r="A409" s="982"/>
      <c r="B409" s="947"/>
      <c r="C409" s="1016" t="s">
        <v>254</v>
      </c>
      <c r="D409" s="1044"/>
      <c r="E409" s="954">
        <f t="shared" ref="E409:G412" si="45">E408+7</f>
        <v>44381</v>
      </c>
      <c r="F409" s="954">
        <f t="shared" si="45"/>
        <v>44385</v>
      </c>
      <c r="G409" s="1025">
        <f t="shared" si="45"/>
        <v>44400</v>
      </c>
    </row>
    <row r="410" s="928" customFormat="1" ht="15.75" customHeight="1" spans="1:7">
      <c r="A410" s="982"/>
      <c r="B410" s="947" t="s">
        <v>255</v>
      </c>
      <c r="C410" s="1016" t="s">
        <v>256</v>
      </c>
      <c r="D410" s="1044"/>
      <c r="E410" s="954">
        <f t="shared" si="45"/>
        <v>44388</v>
      </c>
      <c r="F410" s="954">
        <f t="shared" si="45"/>
        <v>44392</v>
      </c>
      <c r="G410" s="1025">
        <f t="shared" si="45"/>
        <v>44407</v>
      </c>
    </row>
    <row r="411" s="928" customFormat="1" ht="15.75" customHeight="1" spans="1:7">
      <c r="A411" s="982"/>
      <c r="B411" s="946" t="s">
        <v>257</v>
      </c>
      <c r="C411" s="1017" t="s">
        <v>258</v>
      </c>
      <c r="D411" s="1044"/>
      <c r="E411" s="954">
        <f t="shared" si="45"/>
        <v>44395</v>
      </c>
      <c r="F411" s="954">
        <f t="shared" si="45"/>
        <v>44399</v>
      </c>
      <c r="G411" s="1025">
        <f t="shared" si="45"/>
        <v>44414</v>
      </c>
    </row>
    <row r="412" s="928" customFormat="1" ht="15.75" customHeight="1" spans="1:7">
      <c r="A412" s="982"/>
      <c r="B412" s="950" t="s">
        <v>259</v>
      </c>
      <c r="C412" s="950" t="s">
        <v>260</v>
      </c>
      <c r="D412" s="1045"/>
      <c r="E412" s="954">
        <f t="shared" si="45"/>
        <v>44402</v>
      </c>
      <c r="F412" s="954">
        <f t="shared" si="45"/>
        <v>44406</v>
      </c>
      <c r="G412" s="1025">
        <f t="shared" si="45"/>
        <v>44421</v>
      </c>
    </row>
    <row r="413" s="928" customFormat="1" ht="15.75" customHeight="1" spans="1:7">
      <c r="A413" s="982"/>
      <c r="B413" s="1034"/>
      <c r="C413" s="1034"/>
      <c r="D413" s="1034"/>
      <c r="E413" s="1034"/>
      <c r="F413" s="972"/>
      <c r="G413" s="972"/>
    </row>
    <row r="414" s="928" customFormat="1" ht="15.75" customHeight="1" spans="1:7">
      <c r="A414" s="930"/>
      <c r="B414" s="930"/>
      <c r="C414" s="980"/>
      <c r="D414" s="981"/>
      <c r="E414" s="981"/>
      <c r="F414" s="979"/>
      <c r="G414" s="979"/>
    </row>
    <row r="415" s="928" customFormat="1" ht="15.75" customHeight="1" spans="1:7">
      <c r="A415" s="982" t="s">
        <v>261</v>
      </c>
      <c r="B415" s="946" t="s">
        <v>5</v>
      </c>
      <c r="C415" s="946" t="s">
        <v>6</v>
      </c>
      <c r="D415" s="946" t="s">
        <v>7</v>
      </c>
      <c r="E415" s="947" t="s">
        <v>8</v>
      </c>
      <c r="F415" s="947" t="s">
        <v>8</v>
      </c>
      <c r="G415" s="947" t="s">
        <v>262</v>
      </c>
    </row>
    <row r="416" s="928" customFormat="1" ht="15.75" customHeight="1" spans="1:7">
      <c r="A416" s="982"/>
      <c r="B416" s="948"/>
      <c r="C416" s="948"/>
      <c r="D416" s="948"/>
      <c r="E416" s="948" t="s">
        <v>9</v>
      </c>
      <c r="F416" s="947" t="s">
        <v>10</v>
      </c>
      <c r="G416" s="947" t="s">
        <v>11</v>
      </c>
    </row>
    <row r="417" s="928" customFormat="1" ht="15.75" customHeight="1" spans="1:7">
      <c r="A417" s="982"/>
      <c r="B417" s="947" t="s">
        <v>263</v>
      </c>
      <c r="C417" s="1016" t="s">
        <v>264</v>
      </c>
      <c r="D417" s="1043" t="s">
        <v>265</v>
      </c>
      <c r="E417" s="954">
        <v>44377</v>
      </c>
      <c r="F417" s="954">
        <f>E417+4</f>
        <v>44381</v>
      </c>
      <c r="G417" s="954">
        <f>F417+15</f>
        <v>44396</v>
      </c>
    </row>
    <row r="418" s="928" customFormat="1" ht="15.75" customHeight="1" spans="1:7">
      <c r="A418" s="982"/>
      <c r="B418" s="947" t="s">
        <v>266</v>
      </c>
      <c r="C418" s="1046" t="s">
        <v>267</v>
      </c>
      <c r="D418" s="1044"/>
      <c r="E418" s="954">
        <f t="shared" ref="E418:G421" si="46">E417+7</f>
        <v>44384</v>
      </c>
      <c r="F418" s="954">
        <f t="shared" si="46"/>
        <v>44388</v>
      </c>
      <c r="G418" s="1025">
        <f t="shared" si="46"/>
        <v>44403</v>
      </c>
    </row>
    <row r="419" s="928" customFormat="1" ht="15.75" customHeight="1" spans="1:7">
      <c r="A419" s="982"/>
      <c r="B419" s="947"/>
      <c r="C419" s="1046"/>
      <c r="D419" s="1044"/>
      <c r="E419" s="954">
        <f t="shared" si="46"/>
        <v>44391</v>
      </c>
      <c r="F419" s="954">
        <f t="shared" si="46"/>
        <v>44395</v>
      </c>
      <c r="G419" s="1025">
        <f t="shared" si="46"/>
        <v>44410</v>
      </c>
    </row>
    <row r="420" s="928" customFormat="1" ht="15.75" customHeight="1" spans="1:7">
      <c r="A420" s="982"/>
      <c r="B420" s="947" t="s">
        <v>268</v>
      </c>
      <c r="C420" s="1046" t="s">
        <v>212</v>
      </c>
      <c r="D420" s="1044"/>
      <c r="E420" s="954">
        <f t="shared" si="46"/>
        <v>44398</v>
      </c>
      <c r="F420" s="954">
        <f t="shared" si="46"/>
        <v>44402</v>
      </c>
      <c r="G420" s="1025">
        <f t="shared" si="46"/>
        <v>44417</v>
      </c>
    </row>
    <row r="421" s="928" customFormat="1" ht="15.75" customHeight="1" spans="1:7">
      <c r="A421" s="982"/>
      <c r="B421" s="947" t="s">
        <v>269</v>
      </c>
      <c r="C421" s="1046" t="s">
        <v>270</v>
      </c>
      <c r="D421" s="1045"/>
      <c r="E421" s="954">
        <f t="shared" si="46"/>
        <v>44405</v>
      </c>
      <c r="F421" s="954">
        <f t="shared" si="46"/>
        <v>44409</v>
      </c>
      <c r="G421" s="1025">
        <f t="shared" si="46"/>
        <v>44424</v>
      </c>
    </row>
    <row r="422" s="928" customFormat="1" ht="15.75" customHeight="1" spans="1:7">
      <c r="A422" s="982"/>
      <c r="B422" s="1034"/>
      <c r="C422" s="1034"/>
      <c r="D422" s="1034"/>
      <c r="E422" s="1034"/>
      <c r="F422" s="972"/>
      <c r="G422" s="972"/>
    </row>
    <row r="423" s="928" customFormat="1" ht="15.75" customHeight="1" spans="1:7">
      <c r="A423" s="1001" t="s">
        <v>271</v>
      </c>
      <c r="B423" s="1001"/>
      <c r="C423" s="1001"/>
      <c r="D423" s="1001"/>
      <c r="E423" s="1001"/>
      <c r="F423" s="1001"/>
      <c r="G423" s="1001"/>
    </row>
    <row r="424" s="928" customFormat="1" ht="15.75" customHeight="1" spans="1:7">
      <c r="A424" s="941" t="s">
        <v>208</v>
      </c>
      <c r="B424" s="941"/>
      <c r="C424" s="1002"/>
      <c r="D424" s="942"/>
      <c r="E424" s="942"/>
      <c r="F424" s="943"/>
      <c r="G424" s="943"/>
    </row>
    <row r="425" s="928" customFormat="1" ht="15.75" customHeight="1" spans="1:7">
      <c r="A425" s="982" t="s">
        <v>272</v>
      </c>
      <c r="B425" s="946" t="s">
        <v>5</v>
      </c>
      <c r="C425" s="946" t="s">
        <v>6</v>
      </c>
      <c r="D425" s="946" t="s">
        <v>7</v>
      </c>
      <c r="E425" s="947" t="s">
        <v>8</v>
      </c>
      <c r="F425" s="947" t="s">
        <v>8</v>
      </c>
      <c r="G425" s="946" t="s">
        <v>272</v>
      </c>
    </row>
    <row r="426" s="928" customFormat="1" ht="15.75" customHeight="1" spans="1:7">
      <c r="A426" s="982"/>
      <c r="B426" s="948"/>
      <c r="C426" s="948"/>
      <c r="D426" s="948"/>
      <c r="E426" s="948" t="s">
        <v>9</v>
      </c>
      <c r="F426" s="983" t="s">
        <v>10</v>
      </c>
      <c r="G426" s="947" t="s">
        <v>273</v>
      </c>
    </row>
    <row r="427" s="928" customFormat="1" ht="15.75" customHeight="1" spans="1:7">
      <c r="A427" s="982"/>
      <c r="B427" s="950" t="s">
        <v>274</v>
      </c>
      <c r="C427" s="1047" t="s">
        <v>275</v>
      </c>
      <c r="D427" s="952" t="s">
        <v>276</v>
      </c>
      <c r="E427" s="953">
        <v>44379</v>
      </c>
      <c r="F427" s="953">
        <f>E427+4</f>
        <v>44383</v>
      </c>
      <c r="G427" s="954">
        <f>F427+6</f>
        <v>44389</v>
      </c>
    </row>
    <row r="428" s="928" customFormat="1" ht="15.75" customHeight="1" spans="1:7">
      <c r="A428" s="982"/>
      <c r="B428" s="950" t="s">
        <v>277</v>
      </c>
      <c r="C428" s="1047" t="s">
        <v>278</v>
      </c>
      <c r="D428" s="955"/>
      <c r="E428" s="966">
        <f t="shared" ref="E428:G431" si="47">E427+7</f>
        <v>44386</v>
      </c>
      <c r="F428" s="953">
        <f t="shared" si="47"/>
        <v>44390</v>
      </c>
      <c r="G428" s="954">
        <f t="shared" si="47"/>
        <v>44396</v>
      </c>
    </row>
    <row r="429" s="928" customFormat="1" ht="15.75" customHeight="1" spans="1:7">
      <c r="A429" s="982"/>
      <c r="B429" s="950" t="s">
        <v>279</v>
      </c>
      <c r="C429" s="1047" t="s">
        <v>278</v>
      </c>
      <c r="D429" s="955"/>
      <c r="E429" s="966">
        <f t="shared" si="47"/>
        <v>44393</v>
      </c>
      <c r="F429" s="953">
        <f t="shared" si="47"/>
        <v>44397</v>
      </c>
      <c r="G429" s="954">
        <f t="shared" si="47"/>
        <v>44403</v>
      </c>
    </row>
    <row r="430" s="928" customFormat="1" ht="15.75" customHeight="1" spans="1:7">
      <c r="A430" s="982"/>
      <c r="B430" s="950" t="s">
        <v>280</v>
      </c>
      <c r="C430" s="1047" t="s">
        <v>278</v>
      </c>
      <c r="D430" s="955"/>
      <c r="E430" s="966">
        <f t="shared" si="47"/>
        <v>44400</v>
      </c>
      <c r="F430" s="953">
        <f t="shared" si="47"/>
        <v>44404</v>
      </c>
      <c r="G430" s="954">
        <f t="shared" si="47"/>
        <v>44410</v>
      </c>
    </row>
    <row r="431" s="928" customFormat="1" ht="15.75" customHeight="1" spans="1:7">
      <c r="A431" s="982"/>
      <c r="B431" s="950"/>
      <c r="C431" s="1047"/>
      <c r="D431" s="959"/>
      <c r="E431" s="966">
        <f t="shared" si="47"/>
        <v>44407</v>
      </c>
      <c r="F431" s="953">
        <f t="shared" si="47"/>
        <v>44411</v>
      </c>
      <c r="G431" s="954">
        <f t="shared" si="47"/>
        <v>44417</v>
      </c>
    </row>
    <row r="432" s="928" customFormat="1" ht="15.75" customHeight="1" spans="1:7">
      <c r="A432" s="982"/>
      <c r="B432" s="980"/>
      <c r="C432" s="980"/>
      <c r="D432" s="981"/>
      <c r="E432" s="981"/>
      <c r="F432" s="979"/>
      <c r="G432" s="979"/>
    </row>
    <row r="433" s="928" customFormat="1" ht="15.75" customHeight="1" spans="1:7">
      <c r="A433" s="932"/>
      <c r="B433" s="932"/>
      <c r="C433" s="980" t="s">
        <v>208</v>
      </c>
      <c r="D433" s="981"/>
      <c r="E433" s="981"/>
      <c r="F433" s="979"/>
      <c r="G433" s="979"/>
    </row>
    <row r="434" s="928" customFormat="1" ht="15.75" customHeight="1" spans="1:7">
      <c r="A434" s="982" t="s">
        <v>281</v>
      </c>
      <c r="B434" s="946" t="s">
        <v>5</v>
      </c>
      <c r="C434" s="946" t="s">
        <v>6</v>
      </c>
      <c r="D434" s="946" t="s">
        <v>7</v>
      </c>
      <c r="E434" s="947" t="s">
        <v>8</v>
      </c>
      <c r="F434" s="947" t="s">
        <v>8</v>
      </c>
      <c r="G434" s="946" t="s">
        <v>282</v>
      </c>
    </row>
    <row r="435" s="928" customFormat="1" ht="15.75" customHeight="1" spans="1:7">
      <c r="A435" s="982"/>
      <c r="B435" s="948"/>
      <c r="C435" s="948"/>
      <c r="D435" s="948"/>
      <c r="E435" s="948" t="s">
        <v>9</v>
      </c>
      <c r="F435" s="983" t="s">
        <v>10</v>
      </c>
      <c r="G435" s="947" t="s">
        <v>11</v>
      </c>
    </row>
    <row r="436" s="928" customFormat="1" ht="15.75" customHeight="1" spans="1:7">
      <c r="A436" s="982"/>
      <c r="B436" s="950" t="s">
        <v>283</v>
      </c>
      <c r="C436" s="1048" t="s">
        <v>284</v>
      </c>
      <c r="D436" s="952" t="s">
        <v>285</v>
      </c>
      <c r="E436" s="953">
        <v>44379</v>
      </c>
      <c r="F436" s="953">
        <f>E436+4</f>
        <v>44383</v>
      </c>
      <c r="G436" s="954">
        <f>F436+10</f>
        <v>44393</v>
      </c>
    </row>
    <row r="437" s="928" customFormat="1" ht="15.75" customHeight="1" spans="1:7">
      <c r="A437" s="982"/>
      <c r="B437" s="950" t="s">
        <v>286</v>
      </c>
      <c r="C437" s="1048" t="s">
        <v>287</v>
      </c>
      <c r="D437" s="955"/>
      <c r="E437" s="966">
        <f t="shared" ref="E437:G440" si="48">E436+7</f>
        <v>44386</v>
      </c>
      <c r="F437" s="953">
        <f t="shared" si="48"/>
        <v>44390</v>
      </c>
      <c r="G437" s="954">
        <f t="shared" si="48"/>
        <v>44400</v>
      </c>
    </row>
    <row r="438" s="928" customFormat="1" ht="15.75" customHeight="1" spans="1:7">
      <c r="A438" s="982"/>
      <c r="B438" s="950" t="s">
        <v>246</v>
      </c>
      <c r="C438" s="1048"/>
      <c r="D438" s="955"/>
      <c r="E438" s="966">
        <f t="shared" si="48"/>
        <v>44393</v>
      </c>
      <c r="F438" s="953">
        <f t="shared" si="48"/>
        <v>44397</v>
      </c>
      <c r="G438" s="954">
        <f t="shared" si="48"/>
        <v>44407</v>
      </c>
    </row>
    <row r="439" s="928" customFormat="1" ht="15.75" customHeight="1" spans="1:7">
      <c r="A439" s="982"/>
      <c r="B439" s="950" t="s">
        <v>246</v>
      </c>
      <c r="C439" s="1048"/>
      <c r="D439" s="955"/>
      <c r="E439" s="966">
        <f t="shared" si="48"/>
        <v>44400</v>
      </c>
      <c r="F439" s="953">
        <f t="shared" si="48"/>
        <v>44404</v>
      </c>
      <c r="G439" s="954">
        <f t="shared" si="48"/>
        <v>44414</v>
      </c>
    </row>
    <row r="440" s="928" customFormat="1" ht="15.75" customHeight="1" spans="1:7">
      <c r="A440" s="982"/>
      <c r="B440" s="950" t="s">
        <v>288</v>
      </c>
      <c r="C440" s="1048" t="s">
        <v>289</v>
      </c>
      <c r="D440" s="959"/>
      <c r="E440" s="966">
        <f t="shared" si="48"/>
        <v>44407</v>
      </c>
      <c r="F440" s="953">
        <f t="shared" si="48"/>
        <v>44411</v>
      </c>
      <c r="G440" s="954">
        <f t="shared" si="48"/>
        <v>44421</v>
      </c>
    </row>
    <row r="441" s="928" customFormat="1" ht="15.75" customHeight="1" spans="1:7">
      <c r="A441" s="982"/>
      <c r="B441" s="980"/>
      <c r="C441" s="980"/>
      <c r="D441" s="981"/>
      <c r="E441" s="981"/>
      <c r="F441" s="979"/>
      <c r="G441" s="979"/>
    </row>
    <row r="442" s="928" customFormat="1" ht="15.75" customHeight="1" spans="1:7">
      <c r="A442" s="982"/>
      <c r="B442" s="962" t="s">
        <v>5</v>
      </c>
      <c r="C442" s="962" t="s">
        <v>6</v>
      </c>
      <c r="D442" s="962" t="s">
        <v>7</v>
      </c>
      <c r="E442" s="947" t="s">
        <v>8</v>
      </c>
      <c r="F442" s="947" t="s">
        <v>8</v>
      </c>
      <c r="G442" s="947" t="s">
        <v>282</v>
      </c>
    </row>
    <row r="443" s="928" customFormat="1" ht="15.75" customHeight="1" spans="1:7">
      <c r="A443" s="982"/>
      <c r="B443" s="963"/>
      <c r="C443" s="963"/>
      <c r="D443" s="963"/>
      <c r="E443" s="947" t="s">
        <v>9</v>
      </c>
      <c r="F443" s="947" t="s">
        <v>10</v>
      </c>
      <c r="G443" s="947" t="s">
        <v>11</v>
      </c>
    </row>
    <row r="444" s="928" customFormat="1" ht="15.75" customHeight="1" spans="1:7">
      <c r="A444" s="982"/>
      <c r="B444" s="950" t="s">
        <v>290</v>
      </c>
      <c r="C444" s="950" t="s">
        <v>291</v>
      </c>
      <c r="D444" s="952" t="s">
        <v>292</v>
      </c>
      <c r="E444" s="954">
        <v>44375</v>
      </c>
      <c r="F444" s="954">
        <f>E444+3</f>
        <v>44378</v>
      </c>
      <c r="G444" s="954">
        <f>F444+15</f>
        <v>44393</v>
      </c>
    </row>
    <row r="445" s="928" customFormat="1" ht="15.75" customHeight="1" spans="1:7">
      <c r="A445" s="982"/>
      <c r="B445" s="950" t="s">
        <v>293</v>
      </c>
      <c r="C445" s="950" t="s">
        <v>294</v>
      </c>
      <c r="D445" s="1049"/>
      <c r="E445" s="954">
        <f t="shared" ref="E445:G446" si="49">E444+7</f>
        <v>44382</v>
      </c>
      <c r="F445" s="954">
        <f t="shared" si="49"/>
        <v>44385</v>
      </c>
      <c r="G445" s="954">
        <f t="shared" si="49"/>
        <v>44400</v>
      </c>
    </row>
    <row r="446" s="928" customFormat="1" ht="15.75" customHeight="1" spans="1:7">
      <c r="A446" s="982"/>
      <c r="B446" s="950" t="s">
        <v>295</v>
      </c>
      <c r="C446" s="950" t="s">
        <v>296</v>
      </c>
      <c r="D446" s="1049"/>
      <c r="E446" s="954">
        <f t="shared" si="49"/>
        <v>44389</v>
      </c>
      <c r="F446" s="954">
        <f t="shared" si="49"/>
        <v>44392</v>
      </c>
      <c r="G446" s="954">
        <f t="shared" si="49"/>
        <v>44407</v>
      </c>
    </row>
    <row r="447" s="928" customFormat="1" ht="15.75" customHeight="1" spans="1:7">
      <c r="A447" s="982"/>
      <c r="B447" s="950" t="s">
        <v>297</v>
      </c>
      <c r="C447" s="950" t="s">
        <v>298</v>
      </c>
      <c r="D447" s="1049"/>
      <c r="E447" s="954">
        <f t="shared" ref="E447:G448" si="50">E446+7</f>
        <v>44396</v>
      </c>
      <c r="F447" s="954">
        <f t="shared" si="50"/>
        <v>44399</v>
      </c>
      <c r="G447" s="954">
        <f t="shared" si="50"/>
        <v>44414</v>
      </c>
    </row>
    <row r="448" s="928" customFormat="1" ht="15.75" customHeight="1" spans="1:7">
      <c r="A448" s="982"/>
      <c r="B448" s="950" t="s">
        <v>299</v>
      </c>
      <c r="C448" s="950" t="s">
        <v>300</v>
      </c>
      <c r="D448" s="1050"/>
      <c r="E448" s="954">
        <f t="shared" si="50"/>
        <v>44403</v>
      </c>
      <c r="F448" s="954">
        <f t="shared" si="50"/>
        <v>44406</v>
      </c>
      <c r="G448" s="954">
        <f t="shared" si="50"/>
        <v>44421</v>
      </c>
    </row>
    <row r="449" s="928" customFormat="1" ht="15.75" customHeight="1" spans="1:7">
      <c r="A449" s="982"/>
      <c r="B449" s="980"/>
      <c r="C449" s="980"/>
      <c r="D449" s="981"/>
      <c r="E449" s="981"/>
      <c r="F449" s="972"/>
      <c r="G449" s="979"/>
    </row>
    <row r="450" s="928" customFormat="1" ht="15.75" customHeight="1" spans="1:7">
      <c r="A450" s="932"/>
      <c r="B450" s="932"/>
      <c r="C450" s="980"/>
      <c r="D450" s="981"/>
      <c r="E450" s="981"/>
      <c r="F450" s="979"/>
      <c r="G450" s="979"/>
    </row>
    <row r="451" s="928" customFormat="1" ht="15.75" customHeight="1" spans="1:7">
      <c r="A451" s="982" t="s">
        <v>301</v>
      </c>
      <c r="B451" s="946" t="s">
        <v>5</v>
      </c>
      <c r="C451" s="946" t="s">
        <v>6</v>
      </c>
      <c r="D451" s="946" t="s">
        <v>7</v>
      </c>
      <c r="E451" s="947" t="s">
        <v>8</v>
      </c>
      <c r="F451" s="947" t="s">
        <v>8</v>
      </c>
      <c r="G451" s="946" t="s">
        <v>302</v>
      </c>
    </row>
    <row r="452" s="928" customFormat="1" ht="15.75" customHeight="1" spans="1:7">
      <c r="A452" s="982"/>
      <c r="B452" s="948"/>
      <c r="C452" s="948"/>
      <c r="D452" s="948"/>
      <c r="E452" s="948" t="s">
        <v>9</v>
      </c>
      <c r="F452" s="983" t="s">
        <v>10</v>
      </c>
      <c r="G452" s="947" t="s">
        <v>11</v>
      </c>
    </row>
    <row r="453" s="928" customFormat="1" ht="15.75" customHeight="1" spans="1:7">
      <c r="A453" s="982"/>
      <c r="B453" s="1051" t="s">
        <v>303</v>
      </c>
      <c r="C453" s="1011" t="s">
        <v>304</v>
      </c>
      <c r="D453" s="952" t="s">
        <v>305</v>
      </c>
      <c r="E453" s="954">
        <v>44379</v>
      </c>
      <c r="F453" s="1010">
        <f>E453+4</f>
        <v>44383</v>
      </c>
      <c r="G453" s="954">
        <f>F453+5</f>
        <v>44388</v>
      </c>
    </row>
    <row r="454" s="928" customFormat="1" ht="15.75" customHeight="1" spans="1:7">
      <c r="A454" s="982"/>
      <c r="B454" s="1051" t="s">
        <v>306</v>
      </c>
      <c r="C454" s="1011" t="s">
        <v>307</v>
      </c>
      <c r="D454" s="955"/>
      <c r="E454" s="966">
        <f t="shared" ref="E454:G457" si="51">E453+7</f>
        <v>44386</v>
      </c>
      <c r="F454" s="1010">
        <f t="shared" si="51"/>
        <v>44390</v>
      </c>
      <c r="G454" s="954">
        <f t="shared" si="51"/>
        <v>44395</v>
      </c>
    </row>
    <row r="455" s="928" customFormat="1" ht="15.75" customHeight="1" spans="1:7">
      <c r="A455" s="982"/>
      <c r="B455" s="1051" t="s">
        <v>308</v>
      </c>
      <c r="C455" s="1011" t="s">
        <v>88</v>
      </c>
      <c r="D455" s="955"/>
      <c r="E455" s="966">
        <f t="shared" si="51"/>
        <v>44393</v>
      </c>
      <c r="F455" s="1010">
        <f t="shared" si="51"/>
        <v>44397</v>
      </c>
      <c r="G455" s="954">
        <f t="shared" si="51"/>
        <v>44402</v>
      </c>
    </row>
    <row r="456" s="928" customFormat="1" ht="15.75" customHeight="1" spans="1:7">
      <c r="A456" s="982"/>
      <c r="B456" s="1051" t="s">
        <v>309</v>
      </c>
      <c r="C456" s="1011" t="s">
        <v>310</v>
      </c>
      <c r="D456" s="955"/>
      <c r="E456" s="966">
        <f t="shared" si="51"/>
        <v>44400</v>
      </c>
      <c r="F456" s="1010">
        <f t="shared" si="51"/>
        <v>44404</v>
      </c>
      <c r="G456" s="954">
        <f t="shared" si="51"/>
        <v>44409</v>
      </c>
    </row>
    <row r="457" s="928" customFormat="1" ht="15.75" customHeight="1" spans="1:7">
      <c r="A457" s="982"/>
      <c r="B457" s="1051"/>
      <c r="C457" s="1011"/>
      <c r="D457" s="959"/>
      <c r="E457" s="966">
        <f t="shared" si="51"/>
        <v>44407</v>
      </c>
      <c r="F457" s="1010">
        <f t="shared" si="51"/>
        <v>44411</v>
      </c>
      <c r="G457" s="954">
        <f t="shared" si="51"/>
        <v>44416</v>
      </c>
    </row>
    <row r="458" s="928" customFormat="1" ht="15.75" customHeight="1" spans="1:7">
      <c r="A458" s="982"/>
      <c r="B458" s="1052"/>
      <c r="C458" s="980"/>
      <c r="D458" s="981"/>
      <c r="E458" s="981"/>
      <c r="F458" s="979"/>
      <c r="G458" s="979"/>
    </row>
    <row r="459" s="928" customFormat="1" ht="15.75" customHeight="1" spans="1:7">
      <c r="A459" s="982"/>
      <c r="B459" s="1052"/>
      <c r="C459" s="980"/>
      <c r="D459" s="981"/>
      <c r="E459" s="981"/>
      <c r="F459" s="979"/>
      <c r="G459" s="979"/>
    </row>
    <row r="460" s="928" customFormat="1" ht="15.75" customHeight="1" spans="1:7">
      <c r="A460" s="982"/>
      <c r="B460" s="946" t="s">
        <v>5</v>
      </c>
      <c r="C460" s="946" t="s">
        <v>6</v>
      </c>
      <c r="D460" s="946" t="s">
        <v>7</v>
      </c>
      <c r="E460" s="947" t="s">
        <v>8</v>
      </c>
      <c r="F460" s="947" t="s">
        <v>8</v>
      </c>
      <c r="G460" s="946" t="s">
        <v>302</v>
      </c>
    </row>
    <row r="461" s="928" customFormat="1" ht="15.75" customHeight="1" spans="1:7">
      <c r="A461" s="982"/>
      <c r="B461" s="948"/>
      <c r="C461" s="948"/>
      <c r="D461" s="948"/>
      <c r="E461" s="948" t="s">
        <v>9</v>
      </c>
      <c r="F461" s="983" t="s">
        <v>10</v>
      </c>
      <c r="G461" s="947" t="s">
        <v>11</v>
      </c>
    </row>
    <row r="462" s="928" customFormat="1" ht="15.75" customHeight="1" spans="1:7">
      <c r="A462" s="982"/>
      <c r="B462" s="1011" t="s">
        <v>311</v>
      </c>
      <c r="C462" s="1011" t="s">
        <v>312</v>
      </c>
      <c r="D462" s="952" t="s">
        <v>313</v>
      </c>
      <c r="E462" s="954">
        <v>44374</v>
      </c>
      <c r="F462" s="954">
        <f>E462+4</f>
        <v>44378</v>
      </c>
      <c r="G462" s="954">
        <f>F462+9</f>
        <v>44387</v>
      </c>
    </row>
    <row r="463" s="928" customFormat="1" ht="15.75" customHeight="1" spans="1:7">
      <c r="A463" s="982"/>
      <c r="B463" s="1011" t="s">
        <v>314</v>
      </c>
      <c r="C463" s="1011" t="s">
        <v>312</v>
      </c>
      <c r="D463" s="955"/>
      <c r="E463" s="954">
        <f>E462+7</f>
        <v>44381</v>
      </c>
      <c r="F463" s="954">
        <f t="shared" ref="E463:G466" si="52">F462+7</f>
        <v>44385</v>
      </c>
      <c r="G463" s="954">
        <f t="shared" si="52"/>
        <v>44394</v>
      </c>
    </row>
    <row r="464" s="928" customFormat="1" ht="15.75" customHeight="1" spans="1:7">
      <c r="A464" s="982"/>
      <c r="B464" s="1011" t="s">
        <v>315</v>
      </c>
      <c r="C464" s="1011" t="s">
        <v>316</v>
      </c>
      <c r="D464" s="955"/>
      <c r="E464" s="954">
        <f t="shared" si="52"/>
        <v>44388</v>
      </c>
      <c r="F464" s="954">
        <f t="shared" si="52"/>
        <v>44392</v>
      </c>
      <c r="G464" s="954">
        <f t="shared" si="52"/>
        <v>44401</v>
      </c>
    </row>
    <row r="465" s="928" customFormat="1" ht="15.75" customHeight="1" spans="1:7">
      <c r="A465" s="982"/>
      <c r="B465" s="1011" t="s">
        <v>317</v>
      </c>
      <c r="C465" s="1011" t="s">
        <v>316</v>
      </c>
      <c r="D465" s="955"/>
      <c r="E465" s="954">
        <f t="shared" si="52"/>
        <v>44395</v>
      </c>
      <c r="F465" s="954">
        <f t="shared" si="52"/>
        <v>44399</v>
      </c>
      <c r="G465" s="954">
        <f t="shared" si="52"/>
        <v>44408</v>
      </c>
    </row>
    <row r="466" s="928" customFormat="1" ht="15.75" customHeight="1" spans="1:7">
      <c r="A466" s="982"/>
      <c r="B466" s="1011" t="s">
        <v>318</v>
      </c>
      <c r="C466" s="1011" t="s">
        <v>316</v>
      </c>
      <c r="D466" s="959"/>
      <c r="E466" s="954">
        <f t="shared" si="52"/>
        <v>44402</v>
      </c>
      <c r="F466" s="954">
        <f t="shared" si="52"/>
        <v>44406</v>
      </c>
      <c r="G466" s="954">
        <f t="shared" si="52"/>
        <v>44415</v>
      </c>
    </row>
    <row r="467" s="928" customFormat="1" ht="15.75" customHeight="1" spans="1:7">
      <c r="A467" s="982"/>
      <c r="B467" s="1052"/>
      <c r="C467" s="980"/>
      <c r="D467" s="981"/>
      <c r="E467" s="981"/>
      <c r="F467" s="979"/>
      <c r="G467" s="979"/>
    </row>
    <row r="468" s="928" customFormat="1" ht="15.75" customHeight="1" spans="1:7">
      <c r="A468" s="932"/>
      <c r="B468" s="932"/>
      <c r="C468" s="980"/>
      <c r="D468" s="981"/>
      <c r="E468" s="981"/>
      <c r="F468" s="979"/>
      <c r="G468" s="979"/>
    </row>
    <row r="469" s="928" customFormat="1" ht="15.75" customHeight="1" spans="1:7">
      <c r="A469" s="982" t="s">
        <v>319</v>
      </c>
      <c r="B469" s="946" t="s">
        <v>5</v>
      </c>
      <c r="C469" s="946" t="s">
        <v>6</v>
      </c>
      <c r="D469" s="946" t="s">
        <v>7</v>
      </c>
      <c r="E469" s="947" t="s">
        <v>8</v>
      </c>
      <c r="F469" s="947" t="s">
        <v>8</v>
      </c>
      <c r="G469" s="946" t="s">
        <v>320</v>
      </c>
    </row>
    <row r="470" s="928" customFormat="1" ht="15.75" customHeight="1" spans="1:7">
      <c r="A470" s="982"/>
      <c r="B470" s="948"/>
      <c r="C470" s="948"/>
      <c r="D470" s="948"/>
      <c r="E470" s="948" t="s">
        <v>9</v>
      </c>
      <c r="F470" s="983" t="s">
        <v>10</v>
      </c>
      <c r="G470" s="947" t="s">
        <v>11</v>
      </c>
    </row>
    <row r="471" s="928" customFormat="1" ht="15.75" customHeight="1" spans="1:7">
      <c r="A471" s="982"/>
      <c r="B471" s="1011" t="s">
        <v>321</v>
      </c>
      <c r="C471" s="1053" t="s">
        <v>322</v>
      </c>
      <c r="D471" s="964" t="s">
        <v>323</v>
      </c>
      <c r="E471" s="1010">
        <v>44380</v>
      </c>
      <c r="F471" s="1010">
        <f>E471+4</f>
        <v>44384</v>
      </c>
      <c r="G471" s="954">
        <f>F471+3</f>
        <v>44387</v>
      </c>
    </row>
    <row r="472" s="928" customFormat="1" ht="15.75" customHeight="1" spans="1:7">
      <c r="A472" s="982"/>
      <c r="B472" s="1011" t="s">
        <v>324</v>
      </c>
      <c r="C472" s="1053" t="s">
        <v>325</v>
      </c>
      <c r="D472" s="965"/>
      <c r="E472" s="1010">
        <f t="shared" ref="E472:G475" si="53">E471+7</f>
        <v>44387</v>
      </c>
      <c r="F472" s="1010">
        <f t="shared" si="53"/>
        <v>44391</v>
      </c>
      <c r="G472" s="954">
        <f t="shared" si="53"/>
        <v>44394</v>
      </c>
    </row>
    <row r="473" s="928" customFormat="1" ht="15.75" customHeight="1" spans="1:7">
      <c r="A473" s="982"/>
      <c r="B473" s="1011" t="s">
        <v>321</v>
      </c>
      <c r="C473" s="1053" t="s">
        <v>326</v>
      </c>
      <c r="D473" s="965"/>
      <c r="E473" s="1010">
        <f t="shared" si="53"/>
        <v>44394</v>
      </c>
      <c r="F473" s="1010">
        <f t="shared" si="53"/>
        <v>44398</v>
      </c>
      <c r="G473" s="954">
        <f t="shared" si="53"/>
        <v>44401</v>
      </c>
    </row>
    <row r="474" s="928" customFormat="1" ht="15.75" customHeight="1" spans="1:7">
      <c r="A474" s="982"/>
      <c r="B474" s="1011" t="s">
        <v>324</v>
      </c>
      <c r="C474" s="1053" t="s">
        <v>327</v>
      </c>
      <c r="D474" s="965"/>
      <c r="E474" s="1010">
        <f t="shared" si="53"/>
        <v>44401</v>
      </c>
      <c r="F474" s="1010">
        <f t="shared" si="53"/>
        <v>44405</v>
      </c>
      <c r="G474" s="954">
        <f t="shared" si="53"/>
        <v>44408</v>
      </c>
    </row>
    <row r="475" s="928" customFormat="1" ht="15.75" customHeight="1" spans="1:7">
      <c r="A475" s="982"/>
      <c r="B475" s="1011" t="s">
        <v>321</v>
      </c>
      <c r="C475" s="1053" t="s">
        <v>328</v>
      </c>
      <c r="D475" s="968"/>
      <c r="E475" s="1010">
        <f t="shared" si="53"/>
        <v>44408</v>
      </c>
      <c r="F475" s="1010">
        <f t="shared" si="53"/>
        <v>44412</v>
      </c>
      <c r="G475" s="954">
        <f t="shared" si="53"/>
        <v>44415</v>
      </c>
    </row>
    <row r="476" s="928" customFormat="1" ht="15.75" customHeight="1" spans="1:7">
      <c r="A476" s="982"/>
      <c r="B476" s="980"/>
      <c r="C476" s="980"/>
      <c r="D476" s="981"/>
      <c r="E476" s="981"/>
      <c r="F476" s="979"/>
      <c r="G476" s="979"/>
    </row>
    <row r="477" s="928" customFormat="1" ht="15.75" customHeight="1" spans="1:7">
      <c r="A477" s="982"/>
      <c r="B477" s="980"/>
      <c r="C477" s="980"/>
      <c r="D477" s="981"/>
      <c r="E477" s="981"/>
      <c r="F477" s="979"/>
      <c r="G477" s="979"/>
    </row>
    <row r="478" s="928" customFormat="1" ht="15.75" customHeight="1" spans="1:7">
      <c r="A478" s="932"/>
      <c r="B478" s="932"/>
      <c r="C478" s="980"/>
      <c r="D478" s="981"/>
      <c r="E478" s="981"/>
      <c r="F478" s="979"/>
      <c r="G478" s="979"/>
    </row>
    <row r="479" s="928" customFormat="1" ht="15.75" customHeight="1" spans="1:7">
      <c r="A479" s="982" t="s">
        <v>329</v>
      </c>
      <c r="B479" s="1018" t="s">
        <v>5</v>
      </c>
      <c r="C479" s="946" t="s">
        <v>6</v>
      </c>
      <c r="D479" s="946" t="s">
        <v>7</v>
      </c>
      <c r="E479" s="1021" t="s">
        <v>8</v>
      </c>
      <c r="F479" s="1021" t="s">
        <v>8</v>
      </c>
      <c r="G479" s="1018" t="s">
        <v>330</v>
      </c>
    </row>
    <row r="480" s="928" customFormat="1" ht="15.75" customHeight="1" spans="1:7">
      <c r="A480" s="982"/>
      <c r="B480" s="1022"/>
      <c r="C480" s="948"/>
      <c r="D480" s="948"/>
      <c r="E480" s="1022" t="s">
        <v>9</v>
      </c>
      <c r="F480" s="1023" t="s">
        <v>10</v>
      </c>
      <c r="G480" s="1021" t="s">
        <v>11</v>
      </c>
    </row>
    <row r="481" s="928" customFormat="1" ht="15.75" customHeight="1" spans="1:7">
      <c r="A481" s="982"/>
      <c r="B481" s="996" t="s">
        <v>331</v>
      </c>
      <c r="C481" s="1054" t="s">
        <v>332</v>
      </c>
      <c r="D481" s="964" t="s">
        <v>333</v>
      </c>
      <c r="E481" s="1024">
        <v>44379</v>
      </c>
      <c r="F481" s="1024">
        <f>E481+4</f>
        <v>44383</v>
      </c>
      <c r="G481" s="1025">
        <f>F481+7</f>
        <v>44390</v>
      </c>
    </row>
    <row r="482" s="928" customFormat="1" ht="15.75" customHeight="1" spans="1:7">
      <c r="A482" s="982" t="s">
        <v>334</v>
      </c>
      <c r="B482" s="996" t="s">
        <v>335</v>
      </c>
      <c r="C482" s="1054" t="s">
        <v>336</v>
      </c>
      <c r="D482" s="965"/>
      <c r="E482" s="1024">
        <f t="shared" ref="E482:G485" si="54">E481+7</f>
        <v>44386</v>
      </c>
      <c r="F482" s="1024">
        <f t="shared" si="54"/>
        <v>44390</v>
      </c>
      <c r="G482" s="1025">
        <f t="shared" si="54"/>
        <v>44397</v>
      </c>
    </row>
    <row r="483" s="928" customFormat="1" ht="15.75" customHeight="1" spans="1:7">
      <c r="A483" s="982"/>
      <c r="B483" s="996" t="s">
        <v>337</v>
      </c>
      <c r="C483" s="1054" t="s">
        <v>338</v>
      </c>
      <c r="D483" s="965"/>
      <c r="E483" s="1024">
        <f t="shared" si="54"/>
        <v>44393</v>
      </c>
      <c r="F483" s="1024">
        <f t="shared" si="54"/>
        <v>44397</v>
      </c>
      <c r="G483" s="1025">
        <f t="shared" si="54"/>
        <v>44404</v>
      </c>
    </row>
    <row r="484" s="928" customFormat="1" ht="15.75" customHeight="1" spans="1:7">
      <c r="A484" s="982"/>
      <c r="B484" s="996" t="s">
        <v>339</v>
      </c>
      <c r="C484" s="1054" t="s">
        <v>340</v>
      </c>
      <c r="D484" s="965"/>
      <c r="E484" s="1024">
        <f t="shared" si="54"/>
        <v>44400</v>
      </c>
      <c r="F484" s="1024">
        <f t="shared" si="54"/>
        <v>44404</v>
      </c>
      <c r="G484" s="1025">
        <f t="shared" si="54"/>
        <v>44411</v>
      </c>
    </row>
    <row r="485" s="928" customFormat="1" ht="15.75" customHeight="1" spans="1:7">
      <c r="A485" s="982"/>
      <c r="B485" s="996" t="s">
        <v>331</v>
      </c>
      <c r="C485" s="1054" t="s">
        <v>341</v>
      </c>
      <c r="D485" s="968"/>
      <c r="E485" s="1024">
        <f t="shared" si="54"/>
        <v>44407</v>
      </c>
      <c r="F485" s="1024">
        <f t="shared" si="54"/>
        <v>44411</v>
      </c>
      <c r="G485" s="1025">
        <f t="shared" si="54"/>
        <v>44418</v>
      </c>
    </row>
    <row r="486" s="928" customFormat="1" ht="15.75" customHeight="1" spans="1:7">
      <c r="A486" s="982"/>
      <c r="B486" s="1055"/>
      <c r="C486" s="1056"/>
      <c r="D486" s="970"/>
      <c r="E486" s="1028"/>
      <c r="F486" s="1028"/>
      <c r="G486" s="1028"/>
    </row>
    <row r="487" s="928" customFormat="1" ht="15.75" customHeight="1" spans="1:7">
      <c r="A487" s="982"/>
      <c r="B487" s="980"/>
      <c r="C487" s="980"/>
      <c r="D487" s="981"/>
      <c r="E487" s="981"/>
      <c r="F487" s="979"/>
      <c r="G487" s="979"/>
    </row>
    <row r="488" s="928" customFormat="1" ht="15.75" customHeight="1" spans="1:7">
      <c r="A488" s="932"/>
      <c r="B488" s="932"/>
      <c r="C488" s="980"/>
      <c r="D488" s="981"/>
      <c r="E488" s="981"/>
      <c r="F488" s="979"/>
      <c r="G488" s="979"/>
    </row>
    <row r="489" s="928" customFormat="1" ht="15.75" customHeight="1" spans="1:7">
      <c r="A489" s="982" t="s">
        <v>342</v>
      </c>
      <c r="B489" s="1018" t="s">
        <v>5</v>
      </c>
      <c r="C489" s="946" t="s">
        <v>6</v>
      </c>
      <c r="D489" s="946" t="s">
        <v>7</v>
      </c>
      <c r="E489" s="1021" t="s">
        <v>8</v>
      </c>
      <c r="F489" s="1021" t="s">
        <v>8</v>
      </c>
      <c r="G489" s="1021" t="s">
        <v>343</v>
      </c>
    </row>
    <row r="490" s="928" customFormat="1" ht="15.75" customHeight="1" spans="1:7">
      <c r="A490" s="982"/>
      <c r="B490" s="1022"/>
      <c r="C490" s="948"/>
      <c r="D490" s="948"/>
      <c r="E490" s="1021" t="s">
        <v>9</v>
      </c>
      <c r="F490" s="1021" t="s">
        <v>10</v>
      </c>
      <c r="G490" s="1021" t="s">
        <v>11</v>
      </c>
    </row>
    <row r="491" s="928" customFormat="1" ht="15.75" customHeight="1" spans="1:7">
      <c r="A491" s="982"/>
      <c r="B491" s="995" t="s">
        <v>344</v>
      </c>
      <c r="C491" s="1053" t="s">
        <v>345</v>
      </c>
      <c r="D491" s="1057" t="s">
        <v>346</v>
      </c>
      <c r="E491" s="1025">
        <v>44377</v>
      </c>
      <c r="F491" s="1025">
        <f>E491+4</f>
        <v>44381</v>
      </c>
      <c r="G491" s="1025">
        <f>F491+15</f>
        <v>44396</v>
      </c>
    </row>
    <row r="492" s="928" customFormat="1" ht="15.75" customHeight="1" spans="1:7">
      <c r="A492" s="982"/>
      <c r="B492" s="995" t="s">
        <v>347</v>
      </c>
      <c r="C492" s="1053" t="s">
        <v>348</v>
      </c>
      <c r="D492" s="1057"/>
      <c r="E492" s="1025">
        <f t="shared" ref="E492:G495" si="55">E491+7</f>
        <v>44384</v>
      </c>
      <c r="F492" s="1025">
        <f t="shared" si="55"/>
        <v>44388</v>
      </c>
      <c r="G492" s="1025">
        <f t="shared" si="55"/>
        <v>44403</v>
      </c>
    </row>
    <row r="493" s="928" customFormat="1" ht="15.75" customHeight="1" spans="1:7">
      <c r="A493" s="982" t="s">
        <v>349</v>
      </c>
      <c r="B493" s="995" t="s">
        <v>350</v>
      </c>
      <c r="C493" s="1053" t="s">
        <v>351</v>
      </c>
      <c r="D493" s="1057"/>
      <c r="E493" s="1025">
        <f t="shared" si="55"/>
        <v>44391</v>
      </c>
      <c r="F493" s="1025">
        <f t="shared" si="55"/>
        <v>44395</v>
      </c>
      <c r="G493" s="1025">
        <f t="shared" si="55"/>
        <v>44410</v>
      </c>
    </row>
    <row r="494" s="928" customFormat="1" ht="15.75" customHeight="1" spans="1:7">
      <c r="A494" s="982"/>
      <c r="B494" s="995" t="s">
        <v>352</v>
      </c>
      <c r="C494" s="1053" t="s">
        <v>353</v>
      </c>
      <c r="D494" s="1057"/>
      <c r="E494" s="1025">
        <f t="shared" si="55"/>
        <v>44398</v>
      </c>
      <c r="F494" s="1025">
        <f t="shared" si="55"/>
        <v>44402</v>
      </c>
      <c r="G494" s="1025">
        <f t="shared" si="55"/>
        <v>44417</v>
      </c>
    </row>
    <row r="495" s="928" customFormat="1" ht="15.75" customHeight="1" spans="1:7">
      <c r="A495" s="982"/>
      <c r="B495" s="995" t="s">
        <v>344</v>
      </c>
      <c r="C495" s="1053" t="s">
        <v>354</v>
      </c>
      <c r="D495" s="1057"/>
      <c r="E495" s="1025">
        <f t="shared" si="55"/>
        <v>44405</v>
      </c>
      <c r="F495" s="1025">
        <f t="shared" si="55"/>
        <v>44409</v>
      </c>
      <c r="G495" s="1025">
        <f t="shared" si="55"/>
        <v>44424</v>
      </c>
    </row>
    <row r="496" s="928" customFormat="1" ht="15.75" customHeight="1" spans="1:7">
      <c r="A496" s="982"/>
      <c r="B496" s="998"/>
      <c r="C496" s="1056"/>
      <c r="D496" s="1058"/>
      <c r="E496" s="1028"/>
      <c r="F496" s="1028"/>
      <c r="G496" s="1028"/>
    </row>
    <row r="497" s="928" customFormat="1" ht="15.75" customHeight="1" spans="1:7">
      <c r="A497" s="932"/>
      <c r="B497" s="932"/>
      <c r="C497" s="980"/>
      <c r="D497" s="981"/>
      <c r="E497" s="981"/>
      <c r="F497" s="979"/>
      <c r="G497" s="979"/>
    </row>
    <row r="498" s="928" customFormat="1" ht="15.75" customHeight="1" spans="1:7">
      <c r="A498" s="982" t="s">
        <v>355</v>
      </c>
      <c r="B498" s="946" t="s">
        <v>5</v>
      </c>
      <c r="C498" s="946" t="s">
        <v>6</v>
      </c>
      <c r="D498" s="946" t="s">
        <v>7</v>
      </c>
      <c r="E498" s="947" t="s">
        <v>8</v>
      </c>
      <c r="F498" s="947" t="s">
        <v>8</v>
      </c>
      <c r="G498" s="947" t="s">
        <v>355</v>
      </c>
    </row>
    <row r="499" s="928" customFormat="1" ht="15.75" customHeight="1" spans="1:7">
      <c r="A499" s="982"/>
      <c r="B499" s="948"/>
      <c r="C499" s="948"/>
      <c r="D499" s="948"/>
      <c r="E499" s="948" t="s">
        <v>9</v>
      </c>
      <c r="F499" s="947" t="s">
        <v>10</v>
      </c>
      <c r="G499" s="947" t="s">
        <v>11</v>
      </c>
    </row>
    <row r="500" s="928" customFormat="1" ht="15.75" customHeight="1" spans="1:7">
      <c r="A500" s="982"/>
      <c r="B500" s="1019" t="s">
        <v>356</v>
      </c>
      <c r="C500" s="1019" t="s">
        <v>357</v>
      </c>
      <c r="D500" s="952" t="s">
        <v>358</v>
      </c>
      <c r="E500" s="954">
        <v>44375</v>
      </c>
      <c r="F500" s="954">
        <f>E500+4</f>
        <v>44379</v>
      </c>
      <c r="G500" s="954">
        <f>F500+12</f>
        <v>44391</v>
      </c>
    </row>
    <row r="501" s="928" customFormat="1" ht="15.75" customHeight="1" spans="1:7">
      <c r="A501" s="982"/>
      <c r="B501" s="1019" t="s">
        <v>359</v>
      </c>
      <c r="C501" s="1019" t="s">
        <v>212</v>
      </c>
      <c r="D501" s="955"/>
      <c r="E501" s="966">
        <f t="shared" ref="E501:G504" si="56">E500+7</f>
        <v>44382</v>
      </c>
      <c r="F501" s="954">
        <f t="shared" si="56"/>
        <v>44386</v>
      </c>
      <c r="G501" s="954">
        <f t="shared" si="56"/>
        <v>44398</v>
      </c>
    </row>
    <row r="502" s="928" customFormat="1" ht="15.75" customHeight="1" spans="1:7">
      <c r="A502" s="982"/>
      <c r="B502" s="1019" t="s">
        <v>360</v>
      </c>
      <c r="C502" s="1019" t="s">
        <v>361</v>
      </c>
      <c r="D502" s="955"/>
      <c r="E502" s="966">
        <f t="shared" si="56"/>
        <v>44389</v>
      </c>
      <c r="F502" s="954">
        <f t="shared" si="56"/>
        <v>44393</v>
      </c>
      <c r="G502" s="954">
        <f t="shared" si="56"/>
        <v>44405</v>
      </c>
    </row>
    <row r="503" s="928" customFormat="1" ht="15.75" customHeight="1" spans="1:7">
      <c r="A503" s="982"/>
      <c r="B503" s="1019" t="s">
        <v>356</v>
      </c>
      <c r="C503" s="1019" t="s">
        <v>362</v>
      </c>
      <c r="D503" s="955"/>
      <c r="E503" s="966">
        <f t="shared" si="56"/>
        <v>44396</v>
      </c>
      <c r="F503" s="954">
        <f t="shared" si="56"/>
        <v>44400</v>
      </c>
      <c r="G503" s="954">
        <f t="shared" si="56"/>
        <v>44412</v>
      </c>
    </row>
    <row r="504" s="928" customFormat="1" ht="15.75" customHeight="1" spans="1:7">
      <c r="A504" s="982"/>
      <c r="B504" s="1059" t="s">
        <v>359</v>
      </c>
      <c r="C504" s="1011" t="s">
        <v>363</v>
      </c>
      <c r="D504" s="959"/>
      <c r="E504" s="966">
        <f t="shared" si="56"/>
        <v>44403</v>
      </c>
      <c r="F504" s="954">
        <f t="shared" si="56"/>
        <v>44407</v>
      </c>
      <c r="G504" s="954">
        <f t="shared" si="56"/>
        <v>44419</v>
      </c>
    </row>
    <row r="505" s="928" customFormat="1" ht="15.75" customHeight="1" spans="1:7">
      <c r="A505" s="982"/>
      <c r="B505" s="980"/>
      <c r="C505" s="980"/>
      <c r="D505" s="981"/>
      <c r="E505" s="981"/>
      <c r="F505" s="979"/>
      <c r="G505" s="979"/>
    </row>
    <row r="506" s="928" customFormat="1" ht="15.75" customHeight="1" spans="1:7">
      <c r="A506" s="982"/>
      <c r="B506" s="947" t="s">
        <v>5</v>
      </c>
      <c r="C506" s="947" t="s">
        <v>6</v>
      </c>
      <c r="D506" s="946" t="s">
        <v>7</v>
      </c>
      <c r="E506" s="947" t="s">
        <v>8</v>
      </c>
      <c r="F506" s="947" t="s">
        <v>8</v>
      </c>
      <c r="G506" s="946" t="s">
        <v>364</v>
      </c>
    </row>
    <row r="507" s="928" customFormat="1" ht="15.75" customHeight="1" spans="1:7">
      <c r="A507" s="982"/>
      <c r="B507" s="947"/>
      <c r="C507" s="947"/>
      <c r="D507" s="948"/>
      <c r="E507" s="948" t="s">
        <v>9</v>
      </c>
      <c r="F507" s="983" t="s">
        <v>10</v>
      </c>
      <c r="G507" s="947" t="s">
        <v>11</v>
      </c>
    </row>
    <row r="508" s="928" customFormat="1" ht="15.75" customHeight="1" spans="1:7">
      <c r="A508" s="982"/>
      <c r="B508" s="989" t="s">
        <v>365</v>
      </c>
      <c r="C508" s="989" t="s">
        <v>366</v>
      </c>
      <c r="D508" s="952" t="s">
        <v>367</v>
      </c>
      <c r="E508" s="954">
        <v>44381</v>
      </c>
      <c r="F508" s="954">
        <f>E508+4</f>
        <v>44385</v>
      </c>
      <c r="G508" s="954">
        <f>F508+9</f>
        <v>44394</v>
      </c>
    </row>
    <row r="509" s="928" customFormat="1" ht="15.75" customHeight="1" spans="1:7">
      <c r="A509" s="982"/>
      <c r="B509" s="1011" t="s">
        <v>368</v>
      </c>
      <c r="C509" s="1011" t="s">
        <v>369</v>
      </c>
      <c r="D509" s="1049"/>
      <c r="E509" s="966">
        <f t="shared" ref="E509:G512" si="57">E508+7</f>
        <v>44388</v>
      </c>
      <c r="F509" s="954">
        <f t="shared" si="57"/>
        <v>44392</v>
      </c>
      <c r="G509" s="954">
        <f t="shared" si="57"/>
        <v>44401</v>
      </c>
    </row>
    <row r="510" s="928" customFormat="1" ht="15.75" customHeight="1" spans="1:7">
      <c r="A510" s="982"/>
      <c r="B510" s="1011" t="s">
        <v>370</v>
      </c>
      <c r="C510" s="1011" t="s">
        <v>371</v>
      </c>
      <c r="D510" s="1049"/>
      <c r="E510" s="966">
        <f t="shared" si="57"/>
        <v>44395</v>
      </c>
      <c r="F510" s="954">
        <f t="shared" si="57"/>
        <v>44399</v>
      </c>
      <c r="G510" s="954">
        <f t="shared" si="57"/>
        <v>44408</v>
      </c>
    </row>
    <row r="511" s="928" customFormat="1" ht="15.75" customHeight="1" spans="1:7">
      <c r="A511" s="982"/>
      <c r="B511" s="1011" t="s">
        <v>365</v>
      </c>
      <c r="C511" s="1011" t="s">
        <v>372</v>
      </c>
      <c r="D511" s="1049"/>
      <c r="E511" s="966">
        <f t="shared" si="57"/>
        <v>44402</v>
      </c>
      <c r="F511" s="954">
        <f t="shared" si="57"/>
        <v>44406</v>
      </c>
      <c r="G511" s="954">
        <f t="shared" si="57"/>
        <v>44415</v>
      </c>
    </row>
    <row r="512" s="928" customFormat="1" ht="15.75" customHeight="1" spans="1:7">
      <c r="A512" s="982"/>
      <c r="B512" s="1011"/>
      <c r="C512" s="1011"/>
      <c r="D512" s="1050"/>
      <c r="E512" s="966">
        <f t="shared" si="57"/>
        <v>44409</v>
      </c>
      <c r="F512" s="954">
        <f t="shared" si="57"/>
        <v>44413</v>
      </c>
      <c r="G512" s="954">
        <f t="shared" si="57"/>
        <v>44422</v>
      </c>
    </row>
    <row r="513" s="928" customFormat="1" ht="15.75" customHeight="1" spans="1:7">
      <c r="A513" s="982"/>
      <c r="B513" s="980"/>
      <c r="C513" s="980"/>
      <c r="D513" s="981"/>
      <c r="E513" s="981"/>
      <c r="F513" s="979"/>
      <c r="G513" s="979"/>
    </row>
    <row r="514" s="928" customFormat="1" ht="15.75" customHeight="1" spans="1:7">
      <c r="A514" s="932"/>
      <c r="B514" s="932"/>
      <c r="C514" s="980"/>
      <c r="D514" s="981"/>
      <c r="E514" s="981"/>
      <c r="F514" s="979"/>
      <c r="G514" s="979"/>
    </row>
    <row r="515" s="928" customFormat="1" ht="15.75" customHeight="1" spans="1:7">
      <c r="A515" s="982" t="s">
        <v>373</v>
      </c>
      <c r="B515" s="947" t="s">
        <v>5</v>
      </c>
      <c r="C515" s="947" t="s">
        <v>6</v>
      </c>
      <c r="D515" s="947" t="s">
        <v>7</v>
      </c>
      <c r="E515" s="947" t="s">
        <v>8</v>
      </c>
      <c r="F515" s="1035" t="s">
        <v>8</v>
      </c>
      <c r="G515" s="946" t="s">
        <v>374</v>
      </c>
    </row>
    <row r="516" s="928" customFormat="1" ht="15.75" customHeight="1" spans="1:7">
      <c r="A516" s="982"/>
      <c r="B516" s="947"/>
      <c r="C516" s="947"/>
      <c r="D516" s="947"/>
      <c r="E516" s="947" t="s">
        <v>9</v>
      </c>
      <c r="F516" s="1060" t="s">
        <v>10</v>
      </c>
      <c r="G516" s="947" t="s">
        <v>11</v>
      </c>
    </row>
    <row r="517" s="928" customFormat="1" ht="15.75" customHeight="1" spans="1:7">
      <c r="A517" s="982"/>
      <c r="B517" s="1019" t="s">
        <v>356</v>
      </c>
      <c r="C517" s="1019" t="s">
        <v>357</v>
      </c>
      <c r="D517" s="1061" t="s">
        <v>358</v>
      </c>
      <c r="E517" s="954">
        <v>44375</v>
      </c>
      <c r="F517" s="1062">
        <f>E517+4</f>
        <v>44379</v>
      </c>
      <c r="G517" s="954">
        <f>F517+5</f>
        <v>44384</v>
      </c>
    </row>
    <row r="518" s="928" customFormat="1" ht="15.75" customHeight="1" spans="1:7">
      <c r="A518" s="982"/>
      <c r="B518" s="1019" t="s">
        <v>359</v>
      </c>
      <c r="C518" s="1019" t="s">
        <v>212</v>
      </c>
      <c r="D518" s="1063"/>
      <c r="E518" s="954">
        <f t="shared" ref="E518:G521" si="58">E517+7</f>
        <v>44382</v>
      </c>
      <c r="F518" s="1062">
        <f t="shared" si="58"/>
        <v>44386</v>
      </c>
      <c r="G518" s="954">
        <f t="shared" si="58"/>
        <v>44391</v>
      </c>
    </row>
    <row r="519" s="928" customFormat="1" ht="15.75" customHeight="1" spans="1:7">
      <c r="A519" s="982"/>
      <c r="B519" s="1019" t="s">
        <v>360</v>
      </c>
      <c r="C519" s="1019" t="s">
        <v>361</v>
      </c>
      <c r="D519" s="1063"/>
      <c r="E519" s="954">
        <f t="shared" si="58"/>
        <v>44389</v>
      </c>
      <c r="F519" s="1062">
        <f t="shared" si="58"/>
        <v>44393</v>
      </c>
      <c r="G519" s="954">
        <f t="shared" si="58"/>
        <v>44398</v>
      </c>
    </row>
    <row r="520" s="928" customFormat="1" ht="15.75" customHeight="1" spans="1:7">
      <c r="A520" s="982"/>
      <c r="B520" s="1019" t="s">
        <v>356</v>
      </c>
      <c r="C520" s="1019" t="s">
        <v>362</v>
      </c>
      <c r="D520" s="1063"/>
      <c r="E520" s="954">
        <f t="shared" si="58"/>
        <v>44396</v>
      </c>
      <c r="F520" s="1062">
        <f t="shared" si="58"/>
        <v>44400</v>
      </c>
      <c r="G520" s="954">
        <f t="shared" si="58"/>
        <v>44405</v>
      </c>
    </row>
    <row r="521" s="928" customFormat="1" ht="15.75" customHeight="1" spans="1:7">
      <c r="A521" s="982"/>
      <c r="B521" s="1059" t="s">
        <v>359</v>
      </c>
      <c r="C521" s="1011" t="s">
        <v>363</v>
      </c>
      <c r="D521" s="1064"/>
      <c r="E521" s="954">
        <f t="shared" si="58"/>
        <v>44403</v>
      </c>
      <c r="F521" s="1062">
        <f t="shared" si="58"/>
        <v>44407</v>
      </c>
      <c r="G521" s="954">
        <f t="shared" si="58"/>
        <v>44412</v>
      </c>
    </row>
    <row r="522" s="928" customFormat="1" ht="15.75" customHeight="1" spans="1:7">
      <c r="A522" s="982"/>
      <c r="B522" s="980"/>
      <c r="C522" s="980"/>
      <c r="D522" s="981"/>
      <c r="E522" s="981"/>
      <c r="F522" s="979"/>
      <c r="G522" s="979"/>
    </row>
    <row r="523" s="928" customFormat="1" ht="15.75" customHeight="1" spans="1:7">
      <c r="A523" s="982"/>
      <c r="B523" s="1065"/>
      <c r="C523" s="1065"/>
      <c r="D523" s="1065"/>
      <c r="E523" s="1065"/>
      <c r="F523" s="1065"/>
      <c r="G523" s="1065"/>
    </row>
    <row r="524" s="928" customFormat="1" ht="15.75" customHeight="1" spans="1:7">
      <c r="A524" s="982"/>
      <c r="B524" s="947" t="s">
        <v>5</v>
      </c>
      <c r="C524" s="947" t="s">
        <v>6</v>
      </c>
      <c r="D524" s="946" t="s">
        <v>7</v>
      </c>
      <c r="E524" s="947" t="s">
        <v>8</v>
      </c>
      <c r="F524" s="947" t="s">
        <v>8</v>
      </c>
      <c r="G524" s="947" t="s">
        <v>375</v>
      </c>
    </row>
    <row r="525" s="928" customFormat="1" ht="15.75" customHeight="1" spans="1:7">
      <c r="A525" s="982"/>
      <c r="B525" s="947"/>
      <c r="C525" s="947"/>
      <c r="D525" s="948"/>
      <c r="E525" s="948" t="s">
        <v>9</v>
      </c>
      <c r="F525" s="983" t="s">
        <v>10</v>
      </c>
      <c r="G525" s="947" t="s">
        <v>11</v>
      </c>
    </row>
    <row r="526" s="928" customFormat="1" ht="15.75" customHeight="1" spans="1:7">
      <c r="A526" s="982"/>
      <c r="B526" s="989" t="s">
        <v>365</v>
      </c>
      <c r="C526" s="989" t="s">
        <v>366</v>
      </c>
      <c r="D526" s="952" t="s">
        <v>367</v>
      </c>
      <c r="E526" s="954">
        <v>44381</v>
      </c>
      <c r="F526" s="954">
        <f>E526+4</f>
        <v>44385</v>
      </c>
      <c r="G526" s="954">
        <f>F526+10</f>
        <v>44395</v>
      </c>
    </row>
    <row r="527" s="928" customFormat="1" ht="15.75" customHeight="1" spans="1:7">
      <c r="A527" s="982"/>
      <c r="B527" s="1011" t="s">
        <v>368</v>
      </c>
      <c r="C527" s="1011" t="s">
        <v>369</v>
      </c>
      <c r="D527" s="1049"/>
      <c r="E527" s="966">
        <f t="shared" ref="E527:G530" si="59">E526+7</f>
        <v>44388</v>
      </c>
      <c r="F527" s="954">
        <f t="shared" si="59"/>
        <v>44392</v>
      </c>
      <c r="G527" s="954">
        <f t="shared" si="59"/>
        <v>44402</v>
      </c>
    </row>
    <row r="528" s="928" customFormat="1" ht="15.75" customHeight="1" spans="1:7">
      <c r="A528" s="982"/>
      <c r="B528" s="1011" t="s">
        <v>370</v>
      </c>
      <c r="C528" s="1011" t="s">
        <v>371</v>
      </c>
      <c r="D528" s="1049"/>
      <c r="E528" s="966">
        <f t="shared" si="59"/>
        <v>44395</v>
      </c>
      <c r="F528" s="954">
        <f t="shared" si="59"/>
        <v>44399</v>
      </c>
      <c r="G528" s="954">
        <f t="shared" si="59"/>
        <v>44409</v>
      </c>
    </row>
    <row r="529" s="928" customFormat="1" ht="15.75" customHeight="1" spans="1:7">
      <c r="A529" s="982"/>
      <c r="B529" s="1011" t="s">
        <v>365</v>
      </c>
      <c r="C529" s="1011" t="s">
        <v>372</v>
      </c>
      <c r="D529" s="1049"/>
      <c r="E529" s="966">
        <f t="shared" si="59"/>
        <v>44402</v>
      </c>
      <c r="F529" s="954">
        <f t="shared" si="59"/>
        <v>44406</v>
      </c>
      <c r="G529" s="954">
        <f t="shared" si="59"/>
        <v>44416</v>
      </c>
    </row>
    <row r="530" s="928" customFormat="1" ht="15.75" customHeight="1" spans="1:7">
      <c r="A530" s="982"/>
      <c r="B530" s="1011"/>
      <c r="C530" s="1011"/>
      <c r="D530" s="1050"/>
      <c r="E530" s="966">
        <f t="shared" si="59"/>
        <v>44409</v>
      </c>
      <c r="F530" s="954">
        <f t="shared" si="59"/>
        <v>44413</v>
      </c>
      <c r="G530" s="954">
        <f t="shared" si="59"/>
        <v>44423</v>
      </c>
    </row>
    <row r="531" s="928" customFormat="1" ht="15.75" customHeight="1" spans="1:7">
      <c r="A531" s="982"/>
      <c r="B531" s="973"/>
      <c r="C531" s="973"/>
      <c r="D531" s="977"/>
      <c r="E531" s="977"/>
      <c r="F531" s="972"/>
      <c r="G531" s="972"/>
    </row>
    <row r="532" s="928" customFormat="1" ht="15.75" customHeight="1" spans="1:7">
      <c r="A532" s="932"/>
      <c r="B532" s="932"/>
      <c r="C532" s="980"/>
      <c r="D532" s="981"/>
      <c r="E532" s="981"/>
      <c r="F532" s="979"/>
      <c r="G532" s="979"/>
    </row>
    <row r="533" s="928" customFormat="1" ht="15.75" customHeight="1" spans="1:7">
      <c r="A533" s="982"/>
      <c r="B533" s="946" t="s">
        <v>5</v>
      </c>
      <c r="C533" s="946" t="s">
        <v>6</v>
      </c>
      <c r="D533" s="946" t="s">
        <v>7</v>
      </c>
      <c r="E533" s="947" t="s">
        <v>8</v>
      </c>
      <c r="F533" s="947" t="s">
        <v>8</v>
      </c>
      <c r="G533" s="946" t="s">
        <v>376</v>
      </c>
    </row>
    <row r="534" s="928" customFormat="1" ht="15.75" customHeight="1" spans="1:7">
      <c r="A534" s="982" t="s">
        <v>377</v>
      </c>
      <c r="B534" s="948"/>
      <c r="C534" s="948"/>
      <c r="D534" s="948"/>
      <c r="E534" s="948" t="s">
        <v>9</v>
      </c>
      <c r="F534" s="983" t="s">
        <v>10</v>
      </c>
      <c r="G534" s="947" t="s">
        <v>11</v>
      </c>
    </row>
    <row r="535" s="928" customFormat="1" ht="15.75" customHeight="1" spans="1:7">
      <c r="A535" s="982"/>
      <c r="B535" s="950" t="s">
        <v>290</v>
      </c>
      <c r="C535" s="950" t="s">
        <v>291</v>
      </c>
      <c r="D535" s="952" t="s">
        <v>378</v>
      </c>
      <c r="E535" s="953">
        <v>44373</v>
      </c>
      <c r="F535" s="953">
        <f>E535+5</f>
        <v>44378</v>
      </c>
      <c r="G535" s="954">
        <f>F535+7</f>
        <v>44385</v>
      </c>
    </row>
    <row r="536" s="928" customFormat="1" ht="15.75" customHeight="1" spans="1:7">
      <c r="A536" s="982"/>
      <c r="B536" s="950" t="s">
        <v>293</v>
      </c>
      <c r="C536" s="950" t="s">
        <v>294</v>
      </c>
      <c r="D536" s="955"/>
      <c r="E536" s="956">
        <f t="shared" ref="E536:G537" si="60">E535+7</f>
        <v>44380</v>
      </c>
      <c r="F536" s="953">
        <f t="shared" si="60"/>
        <v>44385</v>
      </c>
      <c r="G536" s="954">
        <f t="shared" si="60"/>
        <v>44392</v>
      </c>
    </row>
    <row r="537" s="928" customFormat="1" ht="15.75" customHeight="1" spans="1:7">
      <c r="A537" s="982"/>
      <c r="B537" s="950" t="s">
        <v>295</v>
      </c>
      <c r="C537" s="950" t="s">
        <v>296</v>
      </c>
      <c r="D537" s="955"/>
      <c r="E537" s="956">
        <f t="shared" si="60"/>
        <v>44387</v>
      </c>
      <c r="F537" s="953">
        <f t="shared" si="60"/>
        <v>44392</v>
      </c>
      <c r="G537" s="954">
        <f t="shared" si="60"/>
        <v>44399</v>
      </c>
    </row>
    <row r="538" s="928" customFormat="1" ht="15.75" customHeight="1" spans="1:7">
      <c r="A538" s="982"/>
      <c r="B538" s="950" t="s">
        <v>297</v>
      </c>
      <c r="C538" s="950" t="s">
        <v>298</v>
      </c>
      <c r="D538" s="955"/>
      <c r="E538" s="956">
        <f t="shared" ref="E538:G539" si="61">E537+7</f>
        <v>44394</v>
      </c>
      <c r="F538" s="953">
        <f t="shared" si="61"/>
        <v>44399</v>
      </c>
      <c r="G538" s="954">
        <f t="shared" si="61"/>
        <v>44406</v>
      </c>
    </row>
    <row r="539" s="928" customFormat="1" ht="15.75" customHeight="1" spans="1:7">
      <c r="A539" s="982"/>
      <c r="B539" s="950" t="s">
        <v>299</v>
      </c>
      <c r="C539" s="950" t="s">
        <v>300</v>
      </c>
      <c r="D539" s="959"/>
      <c r="E539" s="956">
        <f t="shared" si="61"/>
        <v>44401</v>
      </c>
      <c r="F539" s="953">
        <f t="shared" si="61"/>
        <v>44406</v>
      </c>
      <c r="G539" s="954">
        <f t="shared" si="61"/>
        <v>44413</v>
      </c>
    </row>
    <row r="540" s="928" customFormat="1" ht="15.75" customHeight="1" spans="1:7">
      <c r="A540" s="982"/>
      <c r="B540" s="973"/>
      <c r="C540" s="973"/>
      <c r="D540" s="970"/>
      <c r="E540" s="972"/>
      <c r="F540" s="972"/>
      <c r="G540" s="972"/>
    </row>
    <row r="541" s="928" customFormat="1" ht="15.75" customHeight="1" spans="1:7">
      <c r="A541" s="982"/>
      <c r="B541" s="946" t="s">
        <v>5</v>
      </c>
      <c r="C541" s="946" t="s">
        <v>6</v>
      </c>
      <c r="D541" s="946" t="s">
        <v>7</v>
      </c>
      <c r="E541" s="947" t="s">
        <v>8</v>
      </c>
      <c r="F541" s="947" t="s">
        <v>8</v>
      </c>
      <c r="G541" s="946" t="s">
        <v>376</v>
      </c>
    </row>
    <row r="542" s="928" customFormat="1" ht="15.75" customHeight="1" spans="1:7">
      <c r="A542" s="982"/>
      <c r="B542" s="948"/>
      <c r="C542" s="948"/>
      <c r="D542" s="948"/>
      <c r="E542" s="948" t="s">
        <v>9</v>
      </c>
      <c r="F542" s="983" t="s">
        <v>10</v>
      </c>
      <c r="G542" s="947" t="s">
        <v>11</v>
      </c>
    </row>
    <row r="543" s="928" customFormat="1" ht="15.75" customHeight="1" spans="1:7">
      <c r="A543" s="982"/>
      <c r="B543" s="950" t="s">
        <v>379</v>
      </c>
      <c r="C543" s="1011" t="s">
        <v>380</v>
      </c>
      <c r="D543" s="964" t="s">
        <v>381</v>
      </c>
      <c r="E543" s="1010">
        <v>44377</v>
      </c>
      <c r="F543" s="1010">
        <f>E543+4</f>
        <v>44381</v>
      </c>
      <c r="G543" s="954">
        <f>F543+8</f>
        <v>44389</v>
      </c>
    </row>
    <row r="544" s="928" customFormat="1" ht="15.75" customHeight="1" spans="1:7">
      <c r="A544" s="982"/>
      <c r="B544" s="950" t="s">
        <v>382</v>
      </c>
      <c r="C544" s="1011" t="s">
        <v>383</v>
      </c>
      <c r="D544" s="965"/>
      <c r="E544" s="1010">
        <f t="shared" ref="E544:G547" si="62">E543+7</f>
        <v>44384</v>
      </c>
      <c r="F544" s="1010">
        <f t="shared" si="62"/>
        <v>44388</v>
      </c>
      <c r="G544" s="954">
        <f t="shared" si="62"/>
        <v>44396</v>
      </c>
    </row>
    <row r="545" s="928" customFormat="1" ht="15.75" customHeight="1" spans="1:7">
      <c r="A545" s="982"/>
      <c r="B545" s="950" t="s">
        <v>384</v>
      </c>
      <c r="C545" s="1011" t="s">
        <v>134</v>
      </c>
      <c r="D545" s="965"/>
      <c r="E545" s="1010">
        <f t="shared" si="62"/>
        <v>44391</v>
      </c>
      <c r="F545" s="1010">
        <f t="shared" si="62"/>
        <v>44395</v>
      </c>
      <c r="G545" s="954">
        <f t="shared" si="62"/>
        <v>44403</v>
      </c>
    </row>
    <row r="546" s="928" customFormat="1" ht="15.75" customHeight="1" spans="1:7">
      <c r="A546" s="982"/>
      <c r="B546" s="950" t="s">
        <v>385</v>
      </c>
      <c r="C546" s="1011" t="s">
        <v>386</v>
      </c>
      <c r="D546" s="965"/>
      <c r="E546" s="1010">
        <f t="shared" si="62"/>
        <v>44398</v>
      </c>
      <c r="F546" s="1010">
        <f t="shared" si="62"/>
        <v>44402</v>
      </c>
      <c r="G546" s="954">
        <f t="shared" si="62"/>
        <v>44410</v>
      </c>
    </row>
    <row r="547" s="928" customFormat="1" ht="15.75" customHeight="1" spans="1:7">
      <c r="A547" s="982"/>
      <c r="B547" s="1011" t="s">
        <v>387</v>
      </c>
      <c r="C547" s="1011" t="s">
        <v>177</v>
      </c>
      <c r="D547" s="968"/>
      <c r="E547" s="1010">
        <f t="shared" si="62"/>
        <v>44405</v>
      </c>
      <c r="F547" s="1010">
        <f t="shared" si="62"/>
        <v>44409</v>
      </c>
      <c r="G547" s="954">
        <f t="shared" si="62"/>
        <v>44417</v>
      </c>
    </row>
    <row r="548" s="928" customFormat="1" ht="15.75" customHeight="1" spans="1:7">
      <c r="A548" s="982"/>
      <c r="B548" s="973"/>
      <c r="C548" s="973"/>
      <c r="D548" s="970"/>
      <c r="E548" s="972"/>
      <c r="F548" s="972"/>
      <c r="G548" s="972"/>
    </row>
    <row r="549" s="928" customFormat="1" ht="15.75" customHeight="1" spans="1:7">
      <c r="A549" s="1066"/>
      <c r="B549" s="973"/>
      <c r="C549" s="973"/>
      <c r="D549" s="970"/>
      <c r="E549" s="972"/>
      <c r="F549" s="972"/>
      <c r="G549" s="972"/>
    </row>
    <row r="550" s="928" customFormat="1" ht="15.75" customHeight="1" spans="1:7">
      <c r="A550" s="982"/>
      <c r="B550" s="946" t="s">
        <v>5</v>
      </c>
      <c r="C550" s="946" t="s">
        <v>6</v>
      </c>
      <c r="D550" s="946" t="s">
        <v>7</v>
      </c>
      <c r="E550" s="947" t="s">
        <v>8</v>
      </c>
      <c r="F550" s="947" t="s">
        <v>8</v>
      </c>
      <c r="G550" s="946" t="s">
        <v>388</v>
      </c>
    </row>
    <row r="551" s="928" customFormat="1" ht="15.75" customHeight="1" spans="1:7">
      <c r="A551" s="982" t="s">
        <v>389</v>
      </c>
      <c r="B551" s="948"/>
      <c r="C551" s="948"/>
      <c r="D551" s="948"/>
      <c r="E551" s="948" t="s">
        <v>9</v>
      </c>
      <c r="F551" s="983" t="s">
        <v>10</v>
      </c>
      <c r="G551" s="947" t="s">
        <v>11</v>
      </c>
    </row>
    <row r="552" s="928" customFormat="1" ht="15.75" customHeight="1" spans="1:7">
      <c r="A552" s="982"/>
      <c r="B552" s="1019" t="s">
        <v>390</v>
      </c>
      <c r="C552" s="1019" t="s">
        <v>391</v>
      </c>
      <c r="D552" s="1067" t="s">
        <v>392</v>
      </c>
      <c r="E552" s="1010">
        <v>44377</v>
      </c>
      <c r="F552" s="1010">
        <f>E552+4</f>
        <v>44381</v>
      </c>
      <c r="G552" s="954">
        <f>F552+6</f>
        <v>44387</v>
      </c>
    </row>
    <row r="553" s="928" customFormat="1" ht="15.75" customHeight="1" spans="1:7">
      <c r="A553" s="982"/>
      <c r="B553" s="1019" t="s">
        <v>393</v>
      </c>
      <c r="C553" s="1019" t="s">
        <v>394</v>
      </c>
      <c r="D553" s="1068"/>
      <c r="E553" s="1010">
        <f t="shared" ref="E553:G556" si="63">E552+7</f>
        <v>44384</v>
      </c>
      <c r="F553" s="1010">
        <f t="shared" si="63"/>
        <v>44388</v>
      </c>
      <c r="G553" s="954">
        <f t="shared" si="63"/>
        <v>44394</v>
      </c>
    </row>
    <row r="554" s="928" customFormat="1" ht="15.75" customHeight="1" spans="1:7">
      <c r="A554" s="982"/>
      <c r="B554" s="1019" t="s">
        <v>395</v>
      </c>
      <c r="C554" s="1019" t="s">
        <v>396</v>
      </c>
      <c r="D554" s="1068"/>
      <c r="E554" s="1010">
        <f t="shared" si="63"/>
        <v>44391</v>
      </c>
      <c r="F554" s="1010">
        <f t="shared" si="63"/>
        <v>44395</v>
      </c>
      <c r="G554" s="954">
        <f t="shared" si="63"/>
        <v>44401</v>
      </c>
    </row>
    <row r="555" s="928" customFormat="1" ht="15.75" customHeight="1" spans="1:7">
      <c r="A555" s="982"/>
      <c r="B555" s="1011" t="s">
        <v>390</v>
      </c>
      <c r="C555" s="1011" t="s">
        <v>316</v>
      </c>
      <c r="D555" s="1068"/>
      <c r="E555" s="1010">
        <f t="shared" si="63"/>
        <v>44398</v>
      </c>
      <c r="F555" s="1010">
        <f t="shared" si="63"/>
        <v>44402</v>
      </c>
      <c r="G555" s="954">
        <f t="shared" si="63"/>
        <v>44408</v>
      </c>
    </row>
    <row r="556" s="928" customFormat="1" ht="15.75" customHeight="1" spans="1:7">
      <c r="A556" s="982"/>
      <c r="B556" s="1019" t="s">
        <v>393</v>
      </c>
      <c r="C556" s="1019" t="s">
        <v>397</v>
      </c>
      <c r="D556" s="1069"/>
      <c r="E556" s="1010">
        <f t="shared" si="63"/>
        <v>44405</v>
      </c>
      <c r="F556" s="1010">
        <f t="shared" si="63"/>
        <v>44409</v>
      </c>
      <c r="G556" s="954">
        <f t="shared" si="63"/>
        <v>44415</v>
      </c>
    </row>
    <row r="557" s="928" customFormat="1" ht="15.75" customHeight="1" spans="1:8">
      <c r="A557" s="982"/>
      <c r="B557" s="1070"/>
      <c r="C557" s="1070"/>
      <c r="D557" s="970"/>
      <c r="E557" s="972"/>
      <c r="F557" s="972"/>
      <c r="G557" s="972"/>
      <c r="H557" s="1071"/>
    </row>
    <row r="558" s="928" customFormat="1" ht="15.75" customHeight="1" spans="1:7">
      <c r="A558" s="982" t="s">
        <v>398</v>
      </c>
      <c r="B558" s="946" t="s">
        <v>5</v>
      </c>
      <c r="C558" s="946" t="s">
        <v>6</v>
      </c>
      <c r="D558" s="946" t="s">
        <v>7</v>
      </c>
      <c r="E558" s="947" t="s">
        <v>8</v>
      </c>
      <c r="F558" s="947" t="s">
        <v>8</v>
      </c>
      <c r="G558" s="946" t="s">
        <v>399</v>
      </c>
    </row>
    <row r="559" s="928" customFormat="1" ht="15.75" customHeight="1" spans="1:7">
      <c r="A559" s="982"/>
      <c r="B559" s="948"/>
      <c r="C559" s="948"/>
      <c r="D559" s="948"/>
      <c r="E559" s="948" t="s">
        <v>9</v>
      </c>
      <c r="F559" s="983" t="s">
        <v>10</v>
      </c>
      <c r="G559" s="947" t="s">
        <v>11</v>
      </c>
    </row>
    <row r="560" s="928" customFormat="1" ht="15.75" customHeight="1" spans="1:7">
      <c r="A560" s="982"/>
      <c r="B560" s="1019" t="s">
        <v>356</v>
      </c>
      <c r="C560" s="1019" t="s">
        <v>357</v>
      </c>
      <c r="D560" s="1067" t="s">
        <v>358</v>
      </c>
      <c r="E560" s="954">
        <v>44375</v>
      </c>
      <c r="F560" s="1010">
        <f>E560+4</f>
        <v>44379</v>
      </c>
      <c r="G560" s="954">
        <f>F560+5</f>
        <v>44384</v>
      </c>
    </row>
    <row r="561" s="928" customFormat="1" ht="15.75" customHeight="1" spans="1:7">
      <c r="A561" s="982"/>
      <c r="B561" s="1019" t="s">
        <v>359</v>
      </c>
      <c r="C561" s="1019" t="s">
        <v>212</v>
      </c>
      <c r="D561" s="1068"/>
      <c r="E561" s="954">
        <f t="shared" ref="E561:G564" si="64">E560+7</f>
        <v>44382</v>
      </c>
      <c r="F561" s="1010">
        <f t="shared" si="64"/>
        <v>44386</v>
      </c>
      <c r="G561" s="954">
        <f t="shared" si="64"/>
        <v>44391</v>
      </c>
    </row>
    <row r="562" s="928" customFormat="1" ht="15.75" customHeight="1" spans="1:7">
      <c r="A562" s="982"/>
      <c r="B562" s="1019" t="s">
        <v>360</v>
      </c>
      <c r="C562" s="1019" t="s">
        <v>361</v>
      </c>
      <c r="D562" s="1068"/>
      <c r="E562" s="954">
        <f t="shared" si="64"/>
        <v>44389</v>
      </c>
      <c r="F562" s="1010">
        <f t="shared" si="64"/>
        <v>44393</v>
      </c>
      <c r="G562" s="954">
        <f t="shared" si="64"/>
        <v>44398</v>
      </c>
    </row>
    <row r="563" s="928" customFormat="1" ht="15.75" customHeight="1" spans="1:7">
      <c r="A563" s="982"/>
      <c r="B563" s="1019" t="s">
        <v>356</v>
      </c>
      <c r="C563" s="1019" t="s">
        <v>362</v>
      </c>
      <c r="D563" s="1068"/>
      <c r="E563" s="954">
        <f t="shared" si="64"/>
        <v>44396</v>
      </c>
      <c r="F563" s="1010">
        <f t="shared" si="64"/>
        <v>44400</v>
      </c>
      <c r="G563" s="954">
        <f t="shared" si="64"/>
        <v>44405</v>
      </c>
    </row>
    <row r="564" s="928" customFormat="1" ht="15.75" customHeight="1" spans="1:7">
      <c r="A564" s="982"/>
      <c r="B564" s="1059" t="s">
        <v>359</v>
      </c>
      <c r="C564" s="1011" t="s">
        <v>363</v>
      </c>
      <c r="D564" s="1069"/>
      <c r="E564" s="954">
        <f t="shared" si="64"/>
        <v>44403</v>
      </c>
      <c r="F564" s="1010">
        <f t="shared" si="64"/>
        <v>44407</v>
      </c>
      <c r="G564" s="954">
        <f t="shared" si="64"/>
        <v>44412</v>
      </c>
    </row>
    <row r="565" s="928" customFormat="1" ht="15.75" customHeight="1" spans="1:7">
      <c r="A565" s="982"/>
      <c r="B565" s="973"/>
      <c r="C565" s="973"/>
      <c r="D565" s="1072"/>
      <c r="E565" s="972"/>
      <c r="F565" s="972"/>
      <c r="G565" s="972"/>
    </row>
    <row r="566" s="928" customFormat="1" ht="15.75" customHeight="1" spans="1:7">
      <c r="A566" s="1073" t="s">
        <v>400</v>
      </c>
      <c r="B566" s="1074"/>
      <c r="C566" s="1074"/>
      <c r="D566" s="1074"/>
      <c r="E566" s="1074"/>
      <c r="F566" s="1074"/>
      <c r="G566" s="1074"/>
    </row>
    <row r="567" s="928" customFormat="1" ht="15.75" customHeight="1" spans="1:7">
      <c r="A567" s="1075"/>
      <c r="B567" s="1075"/>
      <c r="C567" s="1002"/>
      <c r="D567" s="942"/>
      <c r="E567" s="942"/>
      <c r="F567" s="943"/>
      <c r="G567" s="943"/>
    </row>
    <row r="568" s="928" customFormat="1" ht="15.75" customHeight="1" spans="1:7">
      <c r="A568" s="982" t="s">
        <v>401</v>
      </c>
      <c r="B568" s="946" t="s">
        <v>5</v>
      </c>
      <c r="C568" s="946" t="s">
        <v>6</v>
      </c>
      <c r="D568" s="946" t="s">
        <v>7</v>
      </c>
      <c r="E568" s="947" t="s">
        <v>8</v>
      </c>
      <c r="F568" s="947" t="s">
        <v>8</v>
      </c>
      <c r="G568" s="947" t="s">
        <v>401</v>
      </c>
    </row>
    <row r="569" s="928" customFormat="1" ht="15.75" customHeight="1" spans="1:7">
      <c r="A569" s="982"/>
      <c r="B569" s="948"/>
      <c r="C569" s="948"/>
      <c r="D569" s="948"/>
      <c r="E569" s="947" t="s">
        <v>9</v>
      </c>
      <c r="F569" s="947" t="s">
        <v>10</v>
      </c>
      <c r="G569" s="947" t="s">
        <v>11</v>
      </c>
    </row>
    <row r="570" s="928" customFormat="1" ht="15.75" customHeight="1" spans="1:7">
      <c r="A570" s="982"/>
      <c r="B570" s="947" t="s">
        <v>402</v>
      </c>
      <c r="C570" s="947" t="s">
        <v>403</v>
      </c>
      <c r="D570" s="952" t="s">
        <v>404</v>
      </c>
      <c r="E570" s="954">
        <v>44377</v>
      </c>
      <c r="F570" s="954">
        <f>E570+3</f>
        <v>44380</v>
      </c>
      <c r="G570" s="954">
        <f>F570+2</f>
        <v>44382</v>
      </c>
    </row>
    <row r="571" s="928" customFormat="1" ht="15.75" customHeight="1" spans="1:7">
      <c r="A571" s="982"/>
      <c r="B571" s="947" t="s">
        <v>405</v>
      </c>
      <c r="C571" s="947" t="s">
        <v>406</v>
      </c>
      <c r="D571" s="955"/>
      <c r="E571" s="954">
        <f t="shared" ref="E571:G574" si="65">E570+7</f>
        <v>44384</v>
      </c>
      <c r="F571" s="954">
        <f t="shared" si="65"/>
        <v>44387</v>
      </c>
      <c r="G571" s="954">
        <f t="shared" si="65"/>
        <v>44389</v>
      </c>
    </row>
    <row r="572" s="928" customFormat="1" ht="15.75" customHeight="1" spans="1:7">
      <c r="A572" s="982"/>
      <c r="B572" s="947" t="s">
        <v>407</v>
      </c>
      <c r="C572" s="947" t="s">
        <v>408</v>
      </c>
      <c r="D572" s="955"/>
      <c r="E572" s="954">
        <f t="shared" si="65"/>
        <v>44391</v>
      </c>
      <c r="F572" s="954">
        <f t="shared" si="65"/>
        <v>44394</v>
      </c>
      <c r="G572" s="954">
        <f t="shared" si="65"/>
        <v>44396</v>
      </c>
    </row>
    <row r="573" s="928" customFormat="1" ht="15.75" customHeight="1" spans="1:7">
      <c r="A573" s="982"/>
      <c r="B573" s="947" t="s">
        <v>407</v>
      </c>
      <c r="C573" s="947" t="s">
        <v>406</v>
      </c>
      <c r="D573" s="955"/>
      <c r="E573" s="954">
        <f t="shared" si="65"/>
        <v>44398</v>
      </c>
      <c r="F573" s="954">
        <f t="shared" si="65"/>
        <v>44401</v>
      </c>
      <c r="G573" s="954">
        <f t="shared" si="65"/>
        <v>44403</v>
      </c>
    </row>
    <row r="574" s="928" customFormat="1" ht="15.75" customHeight="1" spans="1:7">
      <c r="A574" s="982"/>
      <c r="B574" s="947" t="s">
        <v>409</v>
      </c>
      <c r="C574" s="947" t="s">
        <v>410</v>
      </c>
      <c r="D574" s="959"/>
      <c r="E574" s="954">
        <f t="shared" si="65"/>
        <v>44405</v>
      </c>
      <c r="F574" s="954">
        <f t="shared" si="65"/>
        <v>44408</v>
      </c>
      <c r="G574" s="954">
        <f t="shared" si="65"/>
        <v>44410</v>
      </c>
    </row>
    <row r="575" s="928" customFormat="1" ht="15.75" customHeight="1" spans="1:7">
      <c r="A575" s="982"/>
      <c r="B575" s="1034"/>
      <c r="C575" s="1034"/>
      <c r="D575" s="1034"/>
      <c r="E575" s="1034"/>
      <c r="F575" s="972"/>
      <c r="G575" s="972"/>
    </row>
    <row r="576" s="928" customFormat="1" ht="15.75" customHeight="1" spans="1:7">
      <c r="A576" s="930"/>
      <c r="B576" s="930"/>
      <c r="C576" s="980"/>
      <c r="D576" s="981"/>
      <c r="E576" s="981"/>
      <c r="F576" s="979"/>
      <c r="G576" s="979"/>
    </row>
    <row r="577" s="928" customFormat="1" ht="15.75" customHeight="1" spans="1:7">
      <c r="A577" s="982" t="s">
        <v>411</v>
      </c>
      <c r="B577" s="946" t="s">
        <v>5</v>
      </c>
      <c r="C577" s="946" t="s">
        <v>6</v>
      </c>
      <c r="D577" s="946" t="s">
        <v>7</v>
      </c>
      <c r="E577" s="947" t="s">
        <v>8</v>
      </c>
      <c r="F577" s="947" t="s">
        <v>8</v>
      </c>
      <c r="G577" s="947" t="s">
        <v>411</v>
      </c>
    </row>
    <row r="578" s="928" customFormat="1" ht="15.75" customHeight="1" spans="1:7">
      <c r="A578" s="982"/>
      <c r="B578" s="948"/>
      <c r="C578" s="948"/>
      <c r="D578" s="948"/>
      <c r="E578" s="947" t="s">
        <v>9</v>
      </c>
      <c r="F578" s="947" t="s">
        <v>10</v>
      </c>
      <c r="G578" s="947" t="s">
        <v>11</v>
      </c>
    </row>
    <row r="579" s="928" customFormat="1" ht="15.75" customHeight="1" spans="2:7">
      <c r="B579" s="947" t="s">
        <v>402</v>
      </c>
      <c r="C579" s="947" t="s">
        <v>403</v>
      </c>
      <c r="D579" s="952" t="s">
        <v>404</v>
      </c>
      <c r="E579" s="954">
        <v>44377</v>
      </c>
      <c r="F579" s="954">
        <f>E579+3</f>
        <v>44380</v>
      </c>
      <c r="G579" s="954">
        <f>F579+2</f>
        <v>44382</v>
      </c>
    </row>
    <row r="580" s="928" customFormat="1" ht="15.75" customHeight="1" spans="1:7">
      <c r="A580" s="982"/>
      <c r="B580" s="947" t="s">
        <v>405</v>
      </c>
      <c r="C580" s="947" t="s">
        <v>406</v>
      </c>
      <c r="D580" s="955"/>
      <c r="E580" s="954">
        <f t="shared" ref="E580:G583" si="66">E579+7</f>
        <v>44384</v>
      </c>
      <c r="F580" s="954">
        <f t="shared" si="66"/>
        <v>44387</v>
      </c>
      <c r="G580" s="954">
        <f t="shared" si="66"/>
        <v>44389</v>
      </c>
    </row>
    <row r="581" s="928" customFormat="1" ht="15.75" customHeight="1" spans="1:7">
      <c r="A581" s="982"/>
      <c r="B581" s="947" t="s">
        <v>407</v>
      </c>
      <c r="C581" s="947" t="s">
        <v>408</v>
      </c>
      <c r="D581" s="955"/>
      <c r="E581" s="954">
        <f t="shared" si="66"/>
        <v>44391</v>
      </c>
      <c r="F581" s="954">
        <f t="shared" si="66"/>
        <v>44394</v>
      </c>
      <c r="G581" s="954">
        <f t="shared" si="66"/>
        <v>44396</v>
      </c>
    </row>
    <row r="582" s="928" customFormat="1" ht="15.75" customHeight="1" spans="1:7">
      <c r="A582" s="982"/>
      <c r="B582" s="947" t="s">
        <v>407</v>
      </c>
      <c r="C582" s="947" t="s">
        <v>406</v>
      </c>
      <c r="D582" s="955"/>
      <c r="E582" s="954">
        <f t="shared" si="66"/>
        <v>44398</v>
      </c>
      <c r="F582" s="954">
        <f t="shared" si="66"/>
        <v>44401</v>
      </c>
      <c r="G582" s="954">
        <f t="shared" si="66"/>
        <v>44403</v>
      </c>
    </row>
    <row r="583" s="928" customFormat="1" ht="15.75" customHeight="1" spans="1:7">
      <c r="A583" s="982"/>
      <c r="B583" s="947" t="s">
        <v>409</v>
      </c>
      <c r="C583" s="947" t="s">
        <v>410</v>
      </c>
      <c r="D583" s="959"/>
      <c r="E583" s="954">
        <f t="shared" si="66"/>
        <v>44405</v>
      </c>
      <c r="F583" s="954">
        <f t="shared" si="66"/>
        <v>44408</v>
      </c>
      <c r="G583" s="954">
        <f t="shared" si="66"/>
        <v>44410</v>
      </c>
    </row>
    <row r="584" s="928" customFormat="1" ht="15.75" customHeight="1" spans="1:7">
      <c r="A584" s="982"/>
      <c r="B584" s="1034"/>
      <c r="C584" s="1034"/>
      <c r="D584" s="1034"/>
      <c r="E584" s="1034"/>
      <c r="F584" s="972"/>
      <c r="G584" s="972"/>
    </row>
    <row r="585" s="928" customFormat="1" ht="15.75" customHeight="1" spans="1:7">
      <c r="A585" s="930"/>
      <c r="B585" s="930"/>
      <c r="C585" s="980"/>
      <c r="D585" s="981"/>
      <c r="E585" s="981"/>
      <c r="F585" s="979"/>
      <c r="G585" s="979"/>
    </row>
    <row r="586" s="928" customFormat="1" ht="15.75" customHeight="1" spans="1:7">
      <c r="A586" s="982" t="s">
        <v>412</v>
      </c>
      <c r="B586" s="962" t="s">
        <v>5</v>
      </c>
      <c r="C586" s="962" t="s">
        <v>6</v>
      </c>
      <c r="D586" s="962" t="s">
        <v>7</v>
      </c>
      <c r="E586" s="1076" t="s">
        <v>8</v>
      </c>
      <c r="F586" s="1076" t="s">
        <v>8</v>
      </c>
      <c r="G586" s="1076" t="s">
        <v>412</v>
      </c>
    </row>
    <row r="587" s="928" customFormat="1" ht="15.75" customHeight="1" spans="1:7">
      <c r="A587" s="982"/>
      <c r="B587" s="963"/>
      <c r="C587" s="963"/>
      <c r="D587" s="963"/>
      <c r="E587" s="1077" t="s">
        <v>9</v>
      </c>
      <c r="F587" s="1076" t="s">
        <v>10</v>
      </c>
      <c r="G587" s="1076" t="s">
        <v>11</v>
      </c>
    </row>
    <row r="588" s="928" customFormat="1" ht="15.75" customHeight="1" spans="1:7">
      <c r="A588" s="982"/>
      <c r="B588" s="1076" t="s">
        <v>413</v>
      </c>
      <c r="C588" s="1076" t="s">
        <v>414</v>
      </c>
      <c r="D588" s="1076" t="s">
        <v>415</v>
      </c>
      <c r="E588" s="1078">
        <v>44379</v>
      </c>
      <c r="F588" s="1078">
        <f>E588+3</f>
        <v>44382</v>
      </c>
      <c r="G588" s="1078">
        <f>F588+3</f>
        <v>44385</v>
      </c>
    </row>
    <row r="589" s="928" customFormat="1" ht="15.75" customHeight="1" spans="2:7">
      <c r="B589" s="1076" t="s">
        <v>413</v>
      </c>
      <c r="C589" s="1076" t="s">
        <v>416</v>
      </c>
      <c r="D589" s="1079"/>
      <c r="E589" s="1080">
        <f t="shared" ref="E589:G592" si="67">E588+7</f>
        <v>44386</v>
      </c>
      <c r="F589" s="1078">
        <f t="shared" si="67"/>
        <v>44389</v>
      </c>
      <c r="G589" s="1078">
        <f t="shared" si="67"/>
        <v>44392</v>
      </c>
    </row>
    <row r="590" s="928" customFormat="1" ht="15.75" customHeight="1" spans="1:7">
      <c r="A590" s="982"/>
      <c r="B590" s="1076" t="s">
        <v>413</v>
      </c>
      <c r="C590" s="1076" t="s">
        <v>417</v>
      </c>
      <c r="D590" s="1079"/>
      <c r="E590" s="1080">
        <f t="shared" si="67"/>
        <v>44393</v>
      </c>
      <c r="F590" s="1078">
        <f t="shared" si="67"/>
        <v>44396</v>
      </c>
      <c r="G590" s="1078">
        <f t="shared" si="67"/>
        <v>44399</v>
      </c>
    </row>
    <row r="591" s="928" customFormat="1" ht="15.75" customHeight="1" spans="1:7">
      <c r="A591" s="982"/>
      <c r="B591" s="1076" t="s">
        <v>413</v>
      </c>
      <c r="C591" s="1076" t="s">
        <v>418</v>
      </c>
      <c r="D591" s="1079"/>
      <c r="E591" s="1080">
        <f t="shared" si="67"/>
        <v>44400</v>
      </c>
      <c r="F591" s="1078">
        <f t="shared" si="67"/>
        <v>44403</v>
      </c>
      <c r="G591" s="1078">
        <f t="shared" si="67"/>
        <v>44406</v>
      </c>
    </row>
    <row r="592" s="928" customFormat="1" ht="15.75" customHeight="1" spans="1:7">
      <c r="A592" s="982"/>
      <c r="B592" s="1076" t="s">
        <v>413</v>
      </c>
      <c r="C592" s="1076" t="s">
        <v>419</v>
      </c>
      <c r="D592" s="1079"/>
      <c r="E592" s="1080">
        <f t="shared" si="67"/>
        <v>44407</v>
      </c>
      <c r="F592" s="1078">
        <f t="shared" si="67"/>
        <v>44410</v>
      </c>
      <c r="G592" s="1078">
        <f t="shared" si="67"/>
        <v>44413</v>
      </c>
    </row>
    <row r="593" s="928" customFormat="1" ht="15.75" customHeight="1" spans="1:8">
      <c r="A593" s="930"/>
      <c r="B593" s="930"/>
      <c r="C593" s="930"/>
      <c r="D593" s="930"/>
      <c r="E593" s="930"/>
      <c r="F593" s="930"/>
      <c r="G593" s="930"/>
      <c r="H593" s="930"/>
    </row>
    <row r="594" s="928" customFormat="1" ht="15.75" customHeight="1" spans="1:7">
      <c r="A594" s="982" t="s">
        <v>420</v>
      </c>
      <c r="B594" s="962" t="s">
        <v>5</v>
      </c>
      <c r="C594" s="962" t="s">
        <v>6</v>
      </c>
      <c r="D594" s="962" t="s">
        <v>7</v>
      </c>
      <c r="E594" s="947" t="s">
        <v>8</v>
      </c>
      <c r="F594" s="947" t="s">
        <v>8</v>
      </c>
      <c r="G594" s="947" t="s">
        <v>421</v>
      </c>
    </row>
    <row r="595" s="928" customFormat="1" ht="15.75" customHeight="1" spans="1:7">
      <c r="A595" s="982"/>
      <c r="B595" s="963"/>
      <c r="C595" s="963"/>
      <c r="D595" s="963"/>
      <c r="E595" s="947" t="s">
        <v>9</v>
      </c>
      <c r="F595" s="947" t="s">
        <v>10</v>
      </c>
      <c r="G595" s="947" t="s">
        <v>11</v>
      </c>
    </row>
    <row r="596" s="928" customFormat="1" ht="15.75" customHeight="1" spans="1:7">
      <c r="A596" s="982"/>
      <c r="B596" s="1076" t="s">
        <v>413</v>
      </c>
      <c r="C596" s="1076" t="s">
        <v>414</v>
      </c>
      <c r="D596" s="946" t="s">
        <v>422</v>
      </c>
      <c r="E596" s="1078">
        <v>44379</v>
      </c>
      <c r="F596" s="954">
        <f>E596+3</f>
        <v>44382</v>
      </c>
      <c r="G596" s="954">
        <f>F596+3</f>
        <v>44385</v>
      </c>
    </row>
    <row r="597" s="928" customFormat="1" ht="15.75" customHeight="1" spans="2:7">
      <c r="B597" s="1076" t="s">
        <v>413</v>
      </c>
      <c r="C597" s="1076" t="s">
        <v>416</v>
      </c>
      <c r="D597" s="1081"/>
      <c r="E597" s="966">
        <f>E596+7</f>
        <v>44386</v>
      </c>
      <c r="F597" s="954">
        <f t="shared" ref="E597:G600" si="68">F596+7</f>
        <v>44389</v>
      </c>
      <c r="G597" s="954">
        <f t="shared" si="68"/>
        <v>44392</v>
      </c>
    </row>
    <row r="598" s="928" customFormat="1" ht="15.75" customHeight="1" spans="1:7">
      <c r="A598" s="982"/>
      <c r="B598" s="1076" t="s">
        <v>413</v>
      </c>
      <c r="C598" s="1076" t="s">
        <v>417</v>
      </c>
      <c r="D598" s="1081"/>
      <c r="E598" s="966">
        <f t="shared" si="68"/>
        <v>44393</v>
      </c>
      <c r="F598" s="954">
        <f t="shared" si="68"/>
        <v>44396</v>
      </c>
      <c r="G598" s="954">
        <f t="shared" si="68"/>
        <v>44399</v>
      </c>
    </row>
    <row r="599" s="928" customFormat="1" ht="15.75" customHeight="1" spans="1:7">
      <c r="A599" s="982"/>
      <c r="B599" s="1076" t="s">
        <v>413</v>
      </c>
      <c r="C599" s="1076" t="s">
        <v>418</v>
      </c>
      <c r="D599" s="1081"/>
      <c r="E599" s="966">
        <f t="shared" si="68"/>
        <v>44400</v>
      </c>
      <c r="F599" s="954">
        <f t="shared" si="68"/>
        <v>44403</v>
      </c>
      <c r="G599" s="954">
        <f t="shared" si="68"/>
        <v>44406</v>
      </c>
    </row>
    <row r="600" s="928" customFormat="1" ht="15.75" customHeight="1" spans="1:7">
      <c r="A600" s="982"/>
      <c r="B600" s="1076" t="s">
        <v>413</v>
      </c>
      <c r="C600" s="1076" t="s">
        <v>419</v>
      </c>
      <c r="D600" s="1082"/>
      <c r="E600" s="966">
        <f t="shared" si="68"/>
        <v>44407</v>
      </c>
      <c r="F600" s="954">
        <f t="shared" si="68"/>
        <v>44410</v>
      </c>
      <c r="G600" s="954">
        <f t="shared" si="68"/>
        <v>44413</v>
      </c>
    </row>
    <row r="601" s="928" customFormat="1" ht="15.75" customHeight="1" spans="1:7">
      <c r="A601" s="1066"/>
      <c r="C601" s="980"/>
      <c r="D601" s="981"/>
      <c r="E601" s="981"/>
      <c r="F601" s="979"/>
      <c r="G601" s="979"/>
    </row>
    <row r="602" s="928" customFormat="1" ht="15.75" customHeight="1" spans="1:7">
      <c r="A602" s="982" t="s">
        <v>423</v>
      </c>
      <c r="B602" s="946" t="s">
        <v>5</v>
      </c>
      <c r="C602" s="946" t="s">
        <v>6</v>
      </c>
      <c r="D602" s="946" t="s">
        <v>7</v>
      </c>
      <c r="E602" s="947" t="s">
        <v>8</v>
      </c>
      <c r="F602" s="947" t="s">
        <v>8</v>
      </c>
      <c r="G602" s="947" t="s">
        <v>423</v>
      </c>
    </row>
    <row r="603" s="928" customFormat="1" ht="15.75" customHeight="1" spans="1:7">
      <c r="A603" s="982"/>
      <c r="B603" s="948"/>
      <c r="C603" s="948"/>
      <c r="D603" s="948"/>
      <c r="E603" s="1029" t="s">
        <v>9</v>
      </c>
      <c r="F603" s="947" t="s">
        <v>10</v>
      </c>
      <c r="G603" s="947" t="s">
        <v>11</v>
      </c>
    </row>
    <row r="604" s="928" customFormat="1" ht="15.75" customHeight="1" spans="2:7">
      <c r="B604" s="947" t="s">
        <v>424</v>
      </c>
      <c r="C604" s="948" t="s">
        <v>425</v>
      </c>
      <c r="D604" s="952" t="s">
        <v>426</v>
      </c>
      <c r="E604" s="954">
        <v>44378</v>
      </c>
      <c r="F604" s="966">
        <f>E604+3</f>
        <v>44381</v>
      </c>
      <c r="G604" s="954">
        <f>F604+3</f>
        <v>44384</v>
      </c>
    </row>
    <row r="605" s="928" customFormat="1" ht="15.75" customHeight="1" spans="1:7">
      <c r="A605" s="982"/>
      <c r="B605" s="947" t="s">
        <v>424</v>
      </c>
      <c r="C605" s="948" t="s">
        <v>427</v>
      </c>
      <c r="D605" s="955"/>
      <c r="E605" s="966">
        <f t="shared" ref="E605:G608" si="69">E604+7</f>
        <v>44385</v>
      </c>
      <c r="F605" s="966">
        <f t="shared" si="69"/>
        <v>44388</v>
      </c>
      <c r="G605" s="954">
        <f t="shared" si="69"/>
        <v>44391</v>
      </c>
    </row>
    <row r="606" s="928" customFormat="1" ht="15.75" customHeight="1" spans="1:7">
      <c r="A606" s="982"/>
      <c r="B606" s="947" t="s">
        <v>424</v>
      </c>
      <c r="C606" s="948" t="s">
        <v>428</v>
      </c>
      <c r="D606" s="955"/>
      <c r="E606" s="966">
        <f t="shared" si="69"/>
        <v>44392</v>
      </c>
      <c r="F606" s="966">
        <f t="shared" si="69"/>
        <v>44395</v>
      </c>
      <c r="G606" s="954">
        <f t="shared" si="69"/>
        <v>44398</v>
      </c>
    </row>
    <row r="607" s="928" customFormat="1" ht="15.75" customHeight="1" spans="1:7">
      <c r="A607" s="982"/>
      <c r="B607" s="947" t="s">
        <v>424</v>
      </c>
      <c r="C607" s="948" t="s">
        <v>429</v>
      </c>
      <c r="D607" s="955"/>
      <c r="E607" s="966">
        <f t="shared" si="69"/>
        <v>44399</v>
      </c>
      <c r="F607" s="966">
        <f t="shared" si="69"/>
        <v>44402</v>
      </c>
      <c r="G607" s="954">
        <f t="shared" si="69"/>
        <v>44405</v>
      </c>
    </row>
    <row r="608" s="928" customFormat="1" ht="15.75" customHeight="1" spans="1:7">
      <c r="A608" s="982"/>
      <c r="B608" s="947" t="s">
        <v>424</v>
      </c>
      <c r="C608" s="948" t="s">
        <v>430</v>
      </c>
      <c r="D608" s="959"/>
      <c r="E608" s="966">
        <f t="shared" si="69"/>
        <v>44406</v>
      </c>
      <c r="F608" s="966">
        <f t="shared" si="69"/>
        <v>44409</v>
      </c>
      <c r="G608" s="954">
        <f t="shared" si="69"/>
        <v>44412</v>
      </c>
    </row>
    <row r="609" s="928" customFormat="1" ht="15.75" customHeight="1" spans="1:7">
      <c r="A609" s="982"/>
      <c r="B609" s="1000"/>
      <c r="C609" s="1000"/>
      <c r="D609" s="980"/>
      <c r="E609" s="980"/>
      <c r="F609" s="981"/>
      <c r="G609" s="979"/>
    </row>
    <row r="610" s="928" customFormat="1" ht="15.75" customHeight="1" spans="1:7">
      <c r="A610" s="982"/>
      <c r="B610" s="1034"/>
      <c r="C610" s="1034"/>
      <c r="D610" s="1034"/>
      <c r="E610" s="1034"/>
      <c r="F610" s="972"/>
      <c r="G610" s="972"/>
    </row>
    <row r="611" s="928" customFormat="1" ht="15.75" customHeight="1" spans="1:7">
      <c r="A611" s="982"/>
      <c r="B611" s="930"/>
      <c r="C611" s="980"/>
      <c r="D611" s="981"/>
      <c r="E611" s="981"/>
      <c r="F611" s="979"/>
      <c r="G611" s="979"/>
    </row>
    <row r="612" s="928" customFormat="1" ht="15.75" customHeight="1" spans="1:7">
      <c r="A612" s="982"/>
      <c r="B612" s="946" t="s">
        <v>5</v>
      </c>
      <c r="C612" s="946" t="s">
        <v>6</v>
      </c>
      <c r="D612" s="946" t="s">
        <v>7</v>
      </c>
      <c r="E612" s="947" t="s">
        <v>8</v>
      </c>
      <c r="F612" s="947" t="s">
        <v>8</v>
      </c>
      <c r="G612" s="947" t="s">
        <v>431</v>
      </c>
    </row>
    <row r="613" s="928" customFormat="1" ht="15.75" customHeight="1" spans="1:7">
      <c r="A613" s="982" t="s">
        <v>432</v>
      </c>
      <c r="B613" s="948"/>
      <c r="C613" s="948"/>
      <c r="D613" s="948"/>
      <c r="E613" s="1029" t="s">
        <v>9</v>
      </c>
      <c r="F613" s="947" t="s">
        <v>10</v>
      </c>
      <c r="G613" s="947" t="s">
        <v>11</v>
      </c>
    </row>
    <row r="614" s="928" customFormat="1" ht="15.75" customHeight="1" spans="1:7">
      <c r="A614" s="982"/>
      <c r="B614" s="947" t="s">
        <v>424</v>
      </c>
      <c r="C614" s="948" t="s">
        <v>425</v>
      </c>
      <c r="D614" s="952" t="s">
        <v>433</v>
      </c>
      <c r="E614" s="954">
        <v>44378</v>
      </c>
      <c r="F614" s="966">
        <f>E614+3</f>
        <v>44381</v>
      </c>
      <c r="G614" s="954">
        <f>F614+3</f>
        <v>44384</v>
      </c>
    </row>
    <row r="615" s="928" customFormat="1" ht="15.75" customHeight="1" spans="1:7">
      <c r="A615" s="982"/>
      <c r="B615" s="947"/>
      <c r="C615" s="948"/>
      <c r="D615" s="955"/>
      <c r="E615" s="966">
        <f t="shared" ref="E615:G618" si="70">E614+7</f>
        <v>44385</v>
      </c>
      <c r="F615" s="966">
        <f t="shared" si="70"/>
        <v>44388</v>
      </c>
      <c r="G615" s="954">
        <f t="shared" si="70"/>
        <v>44391</v>
      </c>
    </row>
    <row r="616" s="928" customFormat="1" ht="15.75" customHeight="1" spans="1:7">
      <c r="A616" s="982"/>
      <c r="B616" s="947" t="s">
        <v>424</v>
      </c>
      <c r="C616" s="948" t="s">
        <v>428</v>
      </c>
      <c r="D616" s="955"/>
      <c r="E616" s="966">
        <f t="shared" si="70"/>
        <v>44392</v>
      </c>
      <c r="F616" s="966">
        <f t="shared" si="70"/>
        <v>44395</v>
      </c>
      <c r="G616" s="954">
        <f t="shared" si="70"/>
        <v>44398</v>
      </c>
    </row>
    <row r="617" s="928" customFormat="1" ht="15.75" customHeight="1" spans="1:7">
      <c r="A617" s="982"/>
      <c r="B617" s="947" t="s">
        <v>424</v>
      </c>
      <c r="C617" s="948" t="s">
        <v>429</v>
      </c>
      <c r="D617" s="955"/>
      <c r="E617" s="966">
        <f t="shared" si="70"/>
        <v>44399</v>
      </c>
      <c r="F617" s="966">
        <f t="shared" si="70"/>
        <v>44402</v>
      </c>
      <c r="G617" s="954">
        <f t="shared" si="70"/>
        <v>44405</v>
      </c>
    </row>
    <row r="618" s="928" customFormat="1" ht="15.75" customHeight="1" spans="1:7">
      <c r="A618" s="1066"/>
      <c r="B618" s="947"/>
      <c r="C618" s="948"/>
      <c r="D618" s="959"/>
      <c r="E618" s="966">
        <f t="shared" si="70"/>
        <v>44406</v>
      </c>
      <c r="F618" s="966">
        <f t="shared" si="70"/>
        <v>44409</v>
      </c>
      <c r="G618" s="954">
        <f t="shared" si="70"/>
        <v>44412</v>
      </c>
    </row>
    <row r="619" s="928" customFormat="1" ht="15.75" customHeight="1" spans="1:7">
      <c r="A619" s="982"/>
      <c r="B619" s="930"/>
      <c r="C619" s="980"/>
      <c r="D619" s="981"/>
      <c r="E619" s="981"/>
      <c r="F619" s="979"/>
      <c r="G619" s="979"/>
    </row>
    <row r="620" s="928" customFormat="1" ht="15.75" customHeight="1" spans="1:7">
      <c r="A620" s="982"/>
      <c r="B620" s="1034"/>
      <c r="C620" s="1034"/>
      <c r="D620" s="1034"/>
      <c r="E620" s="971"/>
      <c r="F620" s="971"/>
      <c r="G620" s="972"/>
    </row>
    <row r="621" s="928" customFormat="1" ht="15.75" customHeight="1" spans="1:7">
      <c r="A621" s="982"/>
      <c r="B621" s="946" t="s">
        <v>5</v>
      </c>
      <c r="C621" s="946" t="s">
        <v>6</v>
      </c>
      <c r="D621" s="946" t="s">
        <v>7</v>
      </c>
      <c r="E621" s="947" t="s">
        <v>8</v>
      </c>
      <c r="F621" s="947" t="s">
        <v>8</v>
      </c>
      <c r="G621" s="947" t="s">
        <v>434</v>
      </c>
    </row>
    <row r="622" s="928" customFormat="1" ht="15.75" customHeight="1" spans="1:7">
      <c r="A622" s="982" t="s">
        <v>434</v>
      </c>
      <c r="B622" s="948"/>
      <c r="C622" s="948"/>
      <c r="D622" s="948"/>
      <c r="E622" s="1029" t="s">
        <v>9</v>
      </c>
      <c r="F622" s="947" t="s">
        <v>10</v>
      </c>
      <c r="G622" s="947" t="s">
        <v>11</v>
      </c>
    </row>
    <row r="623" s="928" customFormat="1" ht="15.75" customHeight="1" spans="1:7">
      <c r="A623" s="982"/>
      <c r="B623" s="989" t="s">
        <v>435</v>
      </c>
      <c r="C623" s="989" t="s">
        <v>436</v>
      </c>
      <c r="D623" s="952" t="s">
        <v>437</v>
      </c>
      <c r="E623" s="954">
        <v>44378</v>
      </c>
      <c r="F623" s="966">
        <f>E623+3</f>
        <v>44381</v>
      </c>
      <c r="G623" s="954">
        <f>F623+4</f>
        <v>44385</v>
      </c>
    </row>
    <row r="624" s="928" customFormat="1" ht="15.75" customHeight="1" spans="1:7">
      <c r="A624" s="982"/>
      <c r="B624" s="989" t="s">
        <v>317</v>
      </c>
      <c r="C624" s="989" t="s">
        <v>438</v>
      </c>
      <c r="D624" s="955"/>
      <c r="E624" s="966">
        <f t="shared" ref="E624:G627" si="71">E623+7</f>
        <v>44385</v>
      </c>
      <c r="F624" s="966">
        <f t="shared" si="71"/>
        <v>44388</v>
      </c>
      <c r="G624" s="954">
        <f t="shared" si="71"/>
        <v>44392</v>
      </c>
    </row>
    <row r="625" s="928" customFormat="1" ht="15.75" customHeight="1" spans="1:7">
      <c r="A625" s="982"/>
      <c r="B625" s="948" t="s">
        <v>318</v>
      </c>
      <c r="C625" s="989" t="s">
        <v>438</v>
      </c>
      <c r="D625" s="955"/>
      <c r="E625" s="966">
        <f t="shared" si="71"/>
        <v>44392</v>
      </c>
      <c r="F625" s="966">
        <f t="shared" si="71"/>
        <v>44395</v>
      </c>
      <c r="G625" s="954">
        <f t="shared" si="71"/>
        <v>44399</v>
      </c>
    </row>
    <row r="626" s="928" customFormat="1" ht="15.75" customHeight="1" spans="1:7">
      <c r="A626" s="1066"/>
      <c r="B626" s="947" t="s">
        <v>439</v>
      </c>
      <c r="C626" s="989" t="s">
        <v>438</v>
      </c>
      <c r="D626" s="955"/>
      <c r="E626" s="966">
        <f t="shared" si="71"/>
        <v>44399</v>
      </c>
      <c r="F626" s="966">
        <f t="shared" si="71"/>
        <v>44402</v>
      </c>
      <c r="G626" s="954">
        <f t="shared" si="71"/>
        <v>44406</v>
      </c>
    </row>
    <row r="627" s="928" customFormat="1" ht="15.75" customHeight="1" spans="1:7">
      <c r="A627" s="982"/>
      <c r="B627" s="947"/>
      <c r="C627" s="989"/>
      <c r="D627" s="959"/>
      <c r="E627" s="966">
        <f t="shared" si="71"/>
        <v>44406</v>
      </c>
      <c r="F627" s="966">
        <f t="shared" si="71"/>
        <v>44409</v>
      </c>
      <c r="G627" s="954">
        <f t="shared" si="71"/>
        <v>44413</v>
      </c>
    </row>
    <row r="628" s="928" customFormat="1" ht="15.75" customHeight="1" spans="1:7">
      <c r="A628" s="982"/>
      <c r="B628" s="930"/>
      <c r="C628" s="980"/>
      <c r="D628" s="981"/>
      <c r="E628" s="981"/>
      <c r="F628" s="979"/>
      <c r="G628" s="979"/>
    </row>
    <row r="629" s="928" customFormat="1" ht="15.75" customHeight="1" spans="1:7">
      <c r="A629" s="982" t="s">
        <v>440</v>
      </c>
      <c r="B629" s="946" t="s">
        <v>5</v>
      </c>
      <c r="C629" s="946" t="s">
        <v>6</v>
      </c>
      <c r="D629" s="946" t="s">
        <v>7</v>
      </c>
      <c r="E629" s="947" t="s">
        <v>8</v>
      </c>
      <c r="F629" s="947" t="s">
        <v>8</v>
      </c>
      <c r="G629" s="947" t="s">
        <v>440</v>
      </c>
    </row>
    <row r="630" s="928" customFormat="1" ht="15.75" customHeight="1" spans="1:7">
      <c r="A630" s="982"/>
      <c r="B630" s="948"/>
      <c r="C630" s="948"/>
      <c r="D630" s="948"/>
      <c r="E630" s="1029" t="s">
        <v>9</v>
      </c>
      <c r="F630" s="947" t="s">
        <v>10</v>
      </c>
      <c r="G630" s="947" t="s">
        <v>11</v>
      </c>
    </row>
    <row r="631" s="928" customFormat="1" ht="15.75" customHeight="1" spans="1:7">
      <c r="A631" s="982"/>
      <c r="B631" s="947" t="s">
        <v>441</v>
      </c>
      <c r="C631" s="1083" t="s">
        <v>442</v>
      </c>
      <c r="D631" s="946" t="s">
        <v>443</v>
      </c>
      <c r="E631" s="954">
        <v>44375</v>
      </c>
      <c r="F631" s="954">
        <f>E631+3</f>
        <v>44378</v>
      </c>
      <c r="G631" s="954">
        <f>F631+3</f>
        <v>44381</v>
      </c>
    </row>
    <row r="632" s="928" customFormat="1" ht="15.75" customHeight="1" spans="1:7">
      <c r="A632" s="982"/>
      <c r="B632" s="947" t="s">
        <v>444</v>
      </c>
      <c r="C632" s="1083" t="s">
        <v>445</v>
      </c>
      <c r="D632" s="1036"/>
      <c r="E632" s="954">
        <f t="shared" ref="E632:G635" si="72">E631+7</f>
        <v>44382</v>
      </c>
      <c r="F632" s="954">
        <f t="shared" si="72"/>
        <v>44385</v>
      </c>
      <c r="G632" s="954">
        <f t="shared" si="72"/>
        <v>44388</v>
      </c>
    </row>
    <row r="633" s="928" customFormat="1" ht="15.75" customHeight="1" spans="1:7">
      <c r="A633" s="982"/>
      <c r="B633" s="947" t="s">
        <v>441</v>
      </c>
      <c r="C633" s="1083" t="s">
        <v>446</v>
      </c>
      <c r="D633" s="1036"/>
      <c r="E633" s="954">
        <f t="shared" si="72"/>
        <v>44389</v>
      </c>
      <c r="F633" s="954">
        <f t="shared" si="72"/>
        <v>44392</v>
      </c>
      <c r="G633" s="954">
        <f t="shared" si="72"/>
        <v>44395</v>
      </c>
    </row>
    <row r="634" s="928" customFormat="1" ht="15.75" customHeight="1" spans="1:7">
      <c r="A634" s="982"/>
      <c r="B634" s="947" t="s">
        <v>441</v>
      </c>
      <c r="C634" s="1083" t="s">
        <v>447</v>
      </c>
      <c r="D634" s="1036"/>
      <c r="E634" s="954">
        <f t="shared" si="72"/>
        <v>44396</v>
      </c>
      <c r="F634" s="954">
        <f t="shared" si="72"/>
        <v>44399</v>
      </c>
      <c r="G634" s="954">
        <f t="shared" si="72"/>
        <v>44402</v>
      </c>
    </row>
    <row r="635" s="928" customFormat="1" ht="15.75" customHeight="1" spans="1:7">
      <c r="A635" s="982"/>
      <c r="B635" s="947" t="s">
        <v>441</v>
      </c>
      <c r="C635" s="1083" t="s">
        <v>448</v>
      </c>
      <c r="D635" s="948"/>
      <c r="E635" s="954">
        <f t="shared" si="72"/>
        <v>44403</v>
      </c>
      <c r="F635" s="954">
        <f t="shared" si="72"/>
        <v>44406</v>
      </c>
      <c r="G635" s="954">
        <f t="shared" si="72"/>
        <v>44409</v>
      </c>
    </row>
    <row r="636" s="928" customFormat="1" ht="15.75" customHeight="1" spans="1:7">
      <c r="A636" s="982"/>
      <c r="B636" s="1034"/>
      <c r="C636" s="1084"/>
      <c r="D636" s="1034"/>
      <c r="E636" s="1034"/>
      <c r="F636" s="1085"/>
      <c r="G636" s="1085"/>
    </row>
    <row r="637" s="928" customFormat="1" ht="15.75" customHeight="1" spans="1:7">
      <c r="A637" s="982"/>
      <c r="B637" s="946" t="s">
        <v>5</v>
      </c>
      <c r="C637" s="946" t="s">
        <v>6</v>
      </c>
      <c r="D637" s="946" t="s">
        <v>7</v>
      </c>
      <c r="E637" s="947" t="s">
        <v>8</v>
      </c>
      <c r="F637" s="947" t="s">
        <v>8</v>
      </c>
      <c r="G637" s="947" t="s">
        <v>440</v>
      </c>
    </row>
    <row r="638" s="928" customFormat="1" ht="15.75" customHeight="1" spans="1:7">
      <c r="A638" s="982"/>
      <c r="B638" s="948"/>
      <c r="C638" s="948"/>
      <c r="D638" s="948"/>
      <c r="E638" s="1029" t="s">
        <v>9</v>
      </c>
      <c r="F638" s="947" t="s">
        <v>10</v>
      </c>
      <c r="G638" s="947" t="s">
        <v>11</v>
      </c>
    </row>
    <row r="639" s="928" customFormat="1" ht="15.75" customHeight="1" spans="1:7">
      <c r="A639" s="982"/>
      <c r="B639" s="947" t="s">
        <v>449</v>
      </c>
      <c r="C639" s="1033" t="s">
        <v>450</v>
      </c>
      <c r="D639" s="946" t="s">
        <v>443</v>
      </c>
      <c r="E639" s="954">
        <v>44381</v>
      </c>
      <c r="F639" s="954">
        <f>E639+3</f>
        <v>44384</v>
      </c>
      <c r="G639" s="954">
        <f>F639+3</f>
        <v>44387</v>
      </c>
    </row>
    <row r="640" s="928" customFormat="1" ht="15.75" customHeight="1" spans="1:7">
      <c r="A640" s="982"/>
      <c r="B640" s="947" t="s">
        <v>451</v>
      </c>
      <c r="C640" s="1033" t="s">
        <v>452</v>
      </c>
      <c r="D640" s="1036"/>
      <c r="E640" s="954">
        <f t="shared" ref="E640:G643" si="73">E639+7</f>
        <v>44388</v>
      </c>
      <c r="F640" s="954">
        <f t="shared" si="73"/>
        <v>44391</v>
      </c>
      <c r="G640" s="954">
        <f t="shared" si="73"/>
        <v>44394</v>
      </c>
    </row>
    <row r="641" s="928" customFormat="1" ht="15.75" customHeight="1" spans="1:7">
      <c r="A641" s="982"/>
      <c r="B641" s="947" t="s">
        <v>449</v>
      </c>
      <c r="C641" s="1033" t="s">
        <v>453</v>
      </c>
      <c r="D641" s="1036"/>
      <c r="E641" s="954">
        <f t="shared" si="73"/>
        <v>44395</v>
      </c>
      <c r="F641" s="954">
        <f t="shared" si="73"/>
        <v>44398</v>
      </c>
      <c r="G641" s="954">
        <f t="shared" si="73"/>
        <v>44401</v>
      </c>
    </row>
    <row r="642" s="928" customFormat="1" ht="15.75" customHeight="1" spans="1:7">
      <c r="A642" s="982"/>
      <c r="B642" s="947" t="s">
        <v>451</v>
      </c>
      <c r="C642" s="1033" t="s">
        <v>454</v>
      </c>
      <c r="D642" s="1036"/>
      <c r="E642" s="954">
        <f t="shared" si="73"/>
        <v>44402</v>
      </c>
      <c r="F642" s="954">
        <f t="shared" si="73"/>
        <v>44405</v>
      </c>
      <c r="G642" s="954">
        <f t="shared" si="73"/>
        <v>44408</v>
      </c>
    </row>
    <row r="643" s="928" customFormat="1" ht="15.75" customHeight="1" spans="1:7">
      <c r="A643" s="982"/>
      <c r="B643" s="947"/>
      <c r="C643" s="1033"/>
      <c r="D643" s="948"/>
      <c r="E643" s="954">
        <f t="shared" si="73"/>
        <v>44409</v>
      </c>
      <c r="F643" s="954">
        <f t="shared" si="73"/>
        <v>44412</v>
      </c>
      <c r="G643" s="954">
        <f t="shared" si="73"/>
        <v>44415</v>
      </c>
    </row>
    <row r="644" s="928" customFormat="1" ht="15.75" customHeight="1" spans="1:7">
      <c r="A644" s="982"/>
      <c r="B644" s="1034"/>
      <c r="C644" s="1034"/>
      <c r="D644" s="1034"/>
      <c r="E644" s="1034"/>
      <c r="F644" s="972"/>
      <c r="G644" s="972"/>
    </row>
    <row r="645" s="928" customFormat="1" ht="15.75" customHeight="1" spans="1:7">
      <c r="A645" s="982"/>
      <c r="B645" s="930"/>
      <c r="C645" s="980"/>
      <c r="D645" s="981"/>
      <c r="E645" s="981"/>
      <c r="F645" s="979"/>
      <c r="G645" s="979"/>
    </row>
    <row r="646" s="928" customFormat="1" ht="15.75" customHeight="1" spans="1:7">
      <c r="A646" s="982" t="s">
        <v>455</v>
      </c>
      <c r="B646" s="946" t="s">
        <v>5</v>
      </c>
      <c r="C646" s="946" t="s">
        <v>6</v>
      </c>
      <c r="D646" s="946" t="s">
        <v>7</v>
      </c>
      <c r="E646" s="947" t="s">
        <v>8</v>
      </c>
      <c r="F646" s="947" t="s">
        <v>8</v>
      </c>
      <c r="G646" s="947" t="s">
        <v>455</v>
      </c>
    </row>
    <row r="647" s="928" customFormat="1" ht="15.75" customHeight="1" spans="1:7">
      <c r="A647" s="982"/>
      <c r="B647" s="948"/>
      <c r="C647" s="948"/>
      <c r="D647" s="948"/>
      <c r="E647" s="1029" t="s">
        <v>9</v>
      </c>
      <c r="F647" s="947" t="s">
        <v>10</v>
      </c>
      <c r="G647" s="947" t="s">
        <v>11</v>
      </c>
    </row>
    <row r="648" s="928" customFormat="1" ht="15.75" customHeight="1" spans="1:7">
      <c r="A648" s="982"/>
      <c r="B648" s="947" t="s">
        <v>456</v>
      </c>
      <c r="C648" s="947" t="s">
        <v>457</v>
      </c>
      <c r="D648" s="946" t="s">
        <v>458</v>
      </c>
      <c r="E648" s="954">
        <v>44381</v>
      </c>
      <c r="F648" s="954">
        <f>E648+3</f>
        <v>44384</v>
      </c>
      <c r="G648" s="954">
        <f>F648+3</f>
        <v>44387</v>
      </c>
    </row>
    <row r="649" s="928" customFormat="1" ht="15.75" customHeight="1" spans="1:7">
      <c r="A649" s="982"/>
      <c r="B649" s="947" t="s">
        <v>456</v>
      </c>
      <c r="C649" s="947" t="s">
        <v>459</v>
      </c>
      <c r="D649" s="1036"/>
      <c r="E649" s="954">
        <f t="shared" ref="E649:G652" si="74">E648+7</f>
        <v>44388</v>
      </c>
      <c r="F649" s="954">
        <f t="shared" si="74"/>
        <v>44391</v>
      </c>
      <c r="G649" s="954">
        <f t="shared" si="74"/>
        <v>44394</v>
      </c>
    </row>
    <row r="650" s="928" customFormat="1" ht="15.75" customHeight="1" spans="1:7">
      <c r="A650" s="982"/>
      <c r="B650" s="947" t="s">
        <v>456</v>
      </c>
      <c r="C650" s="947" t="s">
        <v>460</v>
      </c>
      <c r="D650" s="1036"/>
      <c r="E650" s="954">
        <f t="shared" si="74"/>
        <v>44395</v>
      </c>
      <c r="F650" s="954">
        <f t="shared" si="74"/>
        <v>44398</v>
      </c>
      <c r="G650" s="954">
        <f t="shared" si="74"/>
        <v>44401</v>
      </c>
    </row>
    <row r="651" s="928" customFormat="1" ht="15.75" customHeight="1" spans="1:7">
      <c r="A651" s="982"/>
      <c r="B651" s="947" t="s">
        <v>456</v>
      </c>
      <c r="C651" s="947" t="s">
        <v>461</v>
      </c>
      <c r="D651" s="1036"/>
      <c r="E651" s="954">
        <f t="shared" si="74"/>
        <v>44402</v>
      </c>
      <c r="F651" s="954">
        <f t="shared" si="74"/>
        <v>44405</v>
      </c>
      <c r="G651" s="954">
        <f t="shared" si="74"/>
        <v>44408</v>
      </c>
    </row>
    <row r="652" s="928" customFormat="1" ht="15.75" customHeight="1" spans="1:7">
      <c r="A652" s="982"/>
      <c r="B652" s="947" t="s">
        <v>456</v>
      </c>
      <c r="C652" s="947" t="s">
        <v>462</v>
      </c>
      <c r="D652" s="948"/>
      <c r="E652" s="954">
        <f t="shared" si="74"/>
        <v>44409</v>
      </c>
      <c r="F652" s="954">
        <f t="shared" si="74"/>
        <v>44412</v>
      </c>
      <c r="G652" s="954">
        <f t="shared" si="74"/>
        <v>44415</v>
      </c>
    </row>
    <row r="653" s="928" customFormat="1" ht="15.75" customHeight="1" spans="1:7">
      <c r="A653" s="982"/>
      <c r="B653" s="980"/>
      <c r="C653" s="980"/>
      <c r="D653" s="980"/>
      <c r="E653" s="980"/>
      <c r="F653" s="981"/>
      <c r="G653" s="979"/>
    </row>
    <row r="654" s="928" customFormat="1" ht="15.75" customHeight="1" spans="1:7">
      <c r="A654" s="982"/>
      <c r="B654" s="946" t="s">
        <v>5</v>
      </c>
      <c r="C654" s="946" t="s">
        <v>6</v>
      </c>
      <c r="D654" s="946" t="s">
        <v>7</v>
      </c>
      <c r="E654" s="947" t="s">
        <v>8</v>
      </c>
      <c r="F654" s="947" t="s">
        <v>8</v>
      </c>
      <c r="G654" s="947" t="s">
        <v>455</v>
      </c>
    </row>
    <row r="655" s="928" customFormat="1" ht="15.75" customHeight="1" spans="1:7">
      <c r="A655" s="982"/>
      <c r="B655" s="948"/>
      <c r="C655" s="948"/>
      <c r="D655" s="948"/>
      <c r="E655" s="1029" t="s">
        <v>9</v>
      </c>
      <c r="F655" s="947" t="s">
        <v>10</v>
      </c>
      <c r="G655" s="947" t="s">
        <v>11</v>
      </c>
    </row>
    <row r="656" s="928" customFormat="1" ht="15.75" customHeight="1" spans="1:7">
      <c r="A656" s="982"/>
      <c r="B656" s="947" t="s">
        <v>463</v>
      </c>
      <c r="C656" s="1033" t="s">
        <v>446</v>
      </c>
      <c r="D656" s="952" t="s">
        <v>464</v>
      </c>
      <c r="E656" s="954">
        <v>44377</v>
      </c>
      <c r="F656" s="954">
        <f>E656+3</f>
        <v>44380</v>
      </c>
      <c r="G656" s="954">
        <f>F656+4</f>
        <v>44384</v>
      </c>
    </row>
    <row r="657" s="928" customFormat="1" ht="15.75" customHeight="1" spans="1:7">
      <c r="A657" s="982"/>
      <c r="B657" s="947" t="s">
        <v>463</v>
      </c>
      <c r="C657" s="1033" t="s">
        <v>447</v>
      </c>
      <c r="D657" s="955"/>
      <c r="E657" s="954">
        <f t="shared" ref="E657:G660" si="75">E656+7</f>
        <v>44384</v>
      </c>
      <c r="F657" s="954">
        <f t="shared" si="75"/>
        <v>44387</v>
      </c>
      <c r="G657" s="954">
        <f t="shared" si="75"/>
        <v>44391</v>
      </c>
    </row>
    <row r="658" s="928" customFormat="1" ht="15.75" customHeight="1" spans="1:7">
      <c r="A658" s="982"/>
      <c r="B658" s="947" t="s">
        <v>463</v>
      </c>
      <c r="C658" s="1033" t="s">
        <v>448</v>
      </c>
      <c r="D658" s="955"/>
      <c r="E658" s="954">
        <f t="shared" si="75"/>
        <v>44391</v>
      </c>
      <c r="F658" s="954">
        <f t="shared" si="75"/>
        <v>44394</v>
      </c>
      <c r="G658" s="954">
        <f t="shared" si="75"/>
        <v>44398</v>
      </c>
    </row>
    <row r="659" s="928" customFormat="1" ht="15.75" customHeight="1" spans="1:7">
      <c r="A659" s="982"/>
      <c r="B659" s="947" t="s">
        <v>463</v>
      </c>
      <c r="C659" s="1033" t="s">
        <v>457</v>
      </c>
      <c r="D659" s="955"/>
      <c r="E659" s="954">
        <f t="shared" si="75"/>
        <v>44398</v>
      </c>
      <c r="F659" s="954">
        <f t="shared" si="75"/>
        <v>44401</v>
      </c>
      <c r="G659" s="954">
        <f t="shared" si="75"/>
        <v>44405</v>
      </c>
    </row>
    <row r="660" s="928" customFormat="1" ht="15.75" customHeight="1" spans="1:7">
      <c r="A660" s="982"/>
      <c r="B660" s="947" t="s">
        <v>463</v>
      </c>
      <c r="C660" s="1033" t="s">
        <v>459</v>
      </c>
      <c r="D660" s="959"/>
      <c r="E660" s="954">
        <f t="shared" si="75"/>
        <v>44405</v>
      </c>
      <c r="F660" s="954">
        <f t="shared" si="75"/>
        <v>44408</v>
      </c>
      <c r="G660" s="954">
        <f t="shared" si="75"/>
        <v>44412</v>
      </c>
    </row>
    <row r="661" s="928" customFormat="1" ht="15.75" customHeight="1" spans="1:7">
      <c r="A661" s="982"/>
      <c r="B661" s="1086"/>
      <c r="C661" s="1034"/>
      <c r="D661" s="1034"/>
      <c r="E661" s="1034"/>
      <c r="F661" s="972"/>
      <c r="G661" s="972"/>
    </row>
    <row r="662" s="928" customFormat="1" ht="15.75" customHeight="1" spans="1:7">
      <c r="A662" s="982"/>
      <c r="B662" s="930"/>
      <c r="C662" s="980"/>
      <c r="D662" s="981"/>
      <c r="E662" s="981"/>
      <c r="F662" s="979"/>
      <c r="G662" s="979"/>
    </row>
    <row r="663" s="928" customFormat="1" ht="15.75" customHeight="1" spans="1:7">
      <c r="A663" s="982"/>
      <c r="B663" s="946" t="s">
        <v>5</v>
      </c>
      <c r="C663" s="946" t="s">
        <v>6</v>
      </c>
      <c r="D663" s="946" t="s">
        <v>7</v>
      </c>
      <c r="E663" s="947" t="s">
        <v>8</v>
      </c>
      <c r="F663" s="947" t="s">
        <v>8</v>
      </c>
      <c r="G663" s="947" t="s">
        <v>465</v>
      </c>
    </row>
    <row r="664" s="928" customFormat="1" ht="15.75" customHeight="1" spans="1:7">
      <c r="A664" s="982" t="s">
        <v>466</v>
      </c>
      <c r="B664" s="948"/>
      <c r="C664" s="948"/>
      <c r="D664" s="948"/>
      <c r="E664" s="1029" t="s">
        <v>9</v>
      </c>
      <c r="F664" s="947" t="s">
        <v>10</v>
      </c>
      <c r="G664" s="947" t="s">
        <v>11</v>
      </c>
    </row>
    <row r="665" s="928" customFormat="1" ht="15.75" customHeight="1" spans="1:7">
      <c r="A665" s="982"/>
      <c r="B665" s="947" t="s">
        <v>467</v>
      </c>
      <c r="C665" s="1005" t="s">
        <v>322</v>
      </c>
      <c r="D665" s="947" t="s">
        <v>468</v>
      </c>
      <c r="E665" s="954">
        <v>44376</v>
      </c>
      <c r="F665" s="954">
        <f>E665+4</f>
        <v>44380</v>
      </c>
      <c r="G665" s="954">
        <f>F665+4</f>
        <v>44384</v>
      </c>
    </row>
    <row r="666" s="928" customFormat="1" ht="15.75" customHeight="1" spans="1:7">
      <c r="A666" s="982"/>
      <c r="B666" s="947" t="s">
        <v>467</v>
      </c>
      <c r="C666" s="1005" t="s">
        <v>325</v>
      </c>
      <c r="D666" s="947"/>
      <c r="E666" s="954">
        <f t="shared" ref="E666:G669" si="76">E665+7</f>
        <v>44383</v>
      </c>
      <c r="F666" s="954">
        <f t="shared" si="76"/>
        <v>44387</v>
      </c>
      <c r="G666" s="954">
        <f t="shared" si="76"/>
        <v>44391</v>
      </c>
    </row>
    <row r="667" s="928" customFormat="1" ht="15.75" customHeight="1" spans="1:7">
      <c r="A667" s="982"/>
      <c r="B667" s="947" t="s">
        <v>467</v>
      </c>
      <c r="C667" s="1005" t="s">
        <v>326</v>
      </c>
      <c r="D667" s="947"/>
      <c r="E667" s="954">
        <f t="shared" si="76"/>
        <v>44390</v>
      </c>
      <c r="F667" s="954">
        <f t="shared" si="76"/>
        <v>44394</v>
      </c>
      <c r="G667" s="954">
        <f t="shared" si="76"/>
        <v>44398</v>
      </c>
    </row>
    <row r="668" s="928" customFormat="1" ht="15.75" customHeight="1" spans="1:7">
      <c r="A668" s="982"/>
      <c r="B668" s="947" t="s">
        <v>467</v>
      </c>
      <c r="C668" s="1005" t="s">
        <v>327</v>
      </c>
      <c r="D668" s="947"/>
      <c r="E668" s="954">
        <f t="shared" si="76"/>
        <v>44397</v>
      </c>
      <c r="F668" s="954">
        <f t="shared" si="76"/>
        <v>44401</v>
      </c>
      <c r="G668" s="954">
        <f t="shared" si="76"/>
        <v>44405</v>
      </c>
    </row>
    <row r="669" s="928" customFormat="1" ht="15.75" customHeight="1" spans="1:7">
      <c r="A669" s="1066"/>
      <c r="B669" s="947" t="s">
        <v>467</v>
      </c>
      <c r="C669" s="1005" t="s">
        <v>328</v>
      </c>
      <c r="D669" s="947"/>
      <c r="E669" s="954">
        <f t="shared" si="76"/>
        <v>44404</v>
      </c>
      <c r="F669" s="954">
        <f t="shared" si="76"/>
        <v>44408</v>
      </c>
      <c r="G669" s="954">
        <f t="shared" si="76"/>
        <v>44412</v>
      </c>
    </row>
    <row r="670" s="928" customFormat="1" ht="15.75" customHeight="1" spans="1:7">
      <c r="A670" s="982"/>
      <c r="B670" s="1034"/>
      <c r="C670" s="1034"/>
      <c r="D670" s="1034"/>
      <c r="E670" s="972"/>
      <c r="F670" s="972"/>
      <c r="G670" s="972"/>
    </row>
    <row r="671" s="928" customFormat="1" ht="15.75" customHeight="1" spans="1:7">
      <c r="A671" s="982"/>
      <c r="B671" s="930"/>
      <c r="C671" s="980"/>
      <c r="D671" s="981"/>
      <c r="E671" s="981"/>
      <c r="F671" s="979"/>
      <c r="G671" s="979"/>
    </row>
    <row r="672" s="928" customFormat="1" ht="15.75" customHeight="1" spans="1:7">
      <c r="A672" s="982"/>
      <c r="B672" s="962" t="s">
        <v>5</v>
      </c>
      <c r="C672" s="962" t="s">
        <v>6</v>
      </c>
      <c r="D672" s="962" t="s">
        <v>7</v>
      </c>
      <c r="E672" s="947" t="s">
        <v>8</v>
      </c>
      <c r="F672" s="947" t="s">
        <v>8</v>
      </c>
      <c r="G672" s="947" t="s">
        <v>469</v>
      </c>
    </row>
    <row r="673" s="928" customFormat="1" ht="15.75" customHeight="1" spans="1:7">
      <c r="A673" s="982" t="s">
        <v>470</v>
      </c>
      <c r="B673" s="963"/>
      <c r="C673" s="963"/>
      <c r="D673" s="963"/>
      <c r="E673" s="947" t="s">
        <v>9</v>
      </c>
      <c r="F673" s="947" t="s">
        <v>10</v>
      </c>
      <c r="G673" s="947" t="s">
        <v>11</v>
      </c>
    </row>
    <row r="674" s="928" customFormat="1" ht="15.75" customHeight="1" spans="1:7">
      <c r="A674" s="982"/>
      <c r="B674" s="947" t="s">
        <v>471</v>
      </c>
      <c r="C674" s="1005" t="s">
        <v>322</v>
      </c>
      <c r="D674" s="962" t="s">
        <v>472</v>
      </c>
      <c r="E674" s="954">
        <v>44380</v>
      </c>
      <c r="F674" s="954">
        <f>E674+3</f>
        <v>44383</v>
      </c>
      <c r="G674" s="954">
        <f>F674+5</f>
        <v>44388</v>
      </c>
    </row>
    <row r="675" s="928" customFormat="1" ht="15.75" customHeight="1" spans="1:7">
      <c r="A675" s="982"/>
      <c r="B675" s="947" t="s">
        <v>471</v>
      </c>
      <c r="C675" s="1005" t="s">
        <v>325</v>
      </c>
      <c r="D675" s="1087"/>
      <c r="E675" s="954">
        <f t="shared" ref="E675:G678" si="77">E674+7</f>
        <v>44387</v>
      </c>
      <c r="F675" s="954">
        <f t="shared" si="77"/>
        <v>44390</v>
      </c>
      <c r="G675" s="954">
        <f t="shared" si="77"/>
        <v>44395</v>
      </c>
    </row>
    <row r="676" s="928" customFormat="1" ht="15.75" customHeight="1" spans="1:7">
      <c r="A676" s="982"/>
      <c r="B676" s="947" t="s">
        <v>471</v>
      </c>
      <c r="C676" s="1005" t="s">
        <v>326</v>
      </c>
      <c r="D676" s="1087"/>
      <c r="E676" s="954">
        <f t="shared" si="77"/>
        <v>44394</v>
      </c>
      <c r="F676" s="954">
        <f t="shared" si="77"/>
        <v>44397</v>
      </c>
      <c r="G676" s="954">
        <f t="shared" si="77"/>
        <v>44402</v>
      </c>
    </row>
    <row r="677" s="928" customFormat="1" ht="15.75" customHeight="1" spans="1:7">
      <c r="A677" s="982"/>
      <c r="B677" s="947" t="s">
        <v>471</v>
      </c>
      <c r="C677" s="1005" t="s">
        <v>327</v>
      </c>
      <c r="D677" s="1087"/>
      <c r="E677" s="954">
        <f t="shared" si="77"/>
        <v>44401</v>
      </c>
      <c r="F677" s="954">
        <f t="shared" si="77"/>
        <v>44404</v>
      </c>
      <c r="G677" s="954">
        <f t="shared" si="77"/>
        <v>44409</v>
      </c>
    </row>
    <row r="678" s="928" customFormat="1" ht="15.75" customHeight="1" spans="1:7">
      <c r="A678" s="982"/>
      <c r="B678" s="947" t="s">
        <v>471</v>
      </c>
      <c r="C678" s="1005" t="s">
        <v>328</v>
      </c>
      <c r="D678" s="963"/>
      <c r="E678" s="954">
        <f t="shared" si="77"/>
        <v>44408</v>
      </c>
      <c r="F678" s="954">
        <f t="shared" si="77"/>
        <v>44411</v>
      </c>
      <c r="G678" s="954">
        <f t="shared" si="77"/>
        <v>44416</v>
      </c>
    </row>
    <row r="679" s="928" customFormat="1" ht="15.75" customHeight="1" spans="1:7">
      <c r="A679" s="982"/>
      <c r="B679" s="980"/>
      <c r="C679" s="980"/>
      <c r="D679" s="981"/>
      <c r="E679" s="981"/>
      <c r="F679" s="979"/>
      <c r="G679" s="979"/>
    </row>
    <row r="680" s="928" customFormat="1" spans="1:7">
      <c r="A680" s="982"/>
      <c r="B680" s="946" t="s">
        <v>5</v>
      </c>
      <c r="C680" s="946" t="s">
        <v>6</v>
      </c>
      <c r="D680" s="946" t="s">
        <v>7</v>
      </c>
      <c r="E680" s="947" t="s">
        <v>8</v>
      </c>
      <c r="F680" s="947" t="s">
        <v>8</v>
      </c>
      <c r="G680" s="947" t="s">
        <v>469</v>
      </c>
    </row>
    <row r="681" s="928" customFormat="1" ht="15.75" customHeight="1" spans="1:7">
      <c r="A681" s="982"/>
      <c r="B681" s="948"/>
      <c r="C681" s="948"/>
      <c r="D681" s="948"/>
      <c r="E681" s="1029" t="s">
        <v>9</v>
      </c>
      <c r="F681" s="947" t="s">
        <v>10</v>
      </c>
      <c r="G681" s="947" t="s">
        <v>11</v>
      </c>
    </row>
    <row r="682" s="928" customFormat="1" ht="15.75" customHeight="1" spans="1:7">
      <c r="A682" s="982"/>
      <c r="B682" s="947" t="s">
        <v>473</v>
      </c>
      <c r="C682" s="1005" t="s">
        <v>474</v>
      </c>
      <c r="D682" s="946" t="s">
        <v>475</v>
      </c>
      <c r="E682" s="954">
        <v>44376</v>
      </c>
      <c r="F682" s="954">
        <f>E682+3</f>
        <v>44379</v>
      </c>
      <c r="G682" s="954">
        <f>F682+3</f>
        <v>44382</v>
      </c>
    </row>
    <row r="683" s="928" customFormat="1" ht="15.75" customHeight="1" spans="1:7">
      <c r="A683" s="982"/>
      <c r="B683" s="947" t="s">
        <v>473</v>
      </c>
      <c r="C683" s="1005" t="s">
        <v>322</v>
      </c>
      <c r="D683" s="1036"/>
      <c r="E683" s="954">
        <f t="shared" ref="E683:G686" si="78">E682+7</f>
        <v>44383</v>
      </c>
      <c r="F683" s="954">
        <f t="shared" si="78"/>
        <v>44386</v>
      </c>
      <c r="G683" s="954">
        <f t="shared" si="78"/>
        <v>44389</v>
      </c>
    </row>
    <row r="684" s="928" customFormat="1" ht="15.75" customHeight="1" spans="1:7">
      <c r="A684" s="982"/>
      <c r="B684" s="947" t="s">
        <v>473</v>
      </c>
      <c r="C684" s="1005" t="s">
        <v>325</v>
      </c>
      <c r="D684" s="1036"/>
      <c r="E684" s="954">
        <f t="shared" si="78"/>
        <v>44390</v>
      </c>
      <c r="F684" s="954">
        <f t="shared" si="78"/>
        <v>44393</v>
      </c>
      <c r="G684" s="954">
        <f t="shared" si="78"/>
        <v>44396</v>
      </c>
    </row>
    <row r="685" s="928" customFormat="1" ht="15.75" customHeight="1" spans="1:7">
      <c r="A685" s="982"/>
      <c r="B685" s="947" t="s">
        <v>473</v>
      </c>
      <c r="C685" s="1005" t="s">
        <v>326</v>
      </c>
      <c r="D685" s="1036"/>
      <c r="E685" s="954">
        <f t="shared" si="78"/>
        <v>44397</v>
      </c>
      <c r="F685" s="954">
        <f t="shared" si="78"/>
        <v>44400</v>
      </c>
      <c r="G685" s="954">
        <f t="shared" si="78"/>
        <v>44403</v>
      </c>
    </row>
    <row r="686" s="928" customFormat="1" ht="15.75" customHeight="1" spans="1:7">
      <c r="A686" s="982"/>
      <c r="B686" s="947" t="s">
        <v>473</v>
      </c>
      <c r="C686" s="1005" t="s">
        <v>327</v>
      </c>
      <c r="D686" s="948"/>
      <c r="E686" s="954">
        <f t="shared" si="78"/>
        <v>44404</v>
      </c>
      <c r="F686" s="954">
        <f t="shared" si="78"/>
        <v>44407</v>
      </c>
      <c r="G686" s="954">
        <f t="shared" si="78"/>
        <v>44410</v>
      </c>
    </row>
    <row r="687" s="928" customFormat="1" ht="15.75" customHeight="1" spans="1:7">
      <c r="A687" s="982"/>
      <c r="B687" s="1034"/>
      <c r="C687" s="1034"/>
      <c r="D687" s="1034"/>
      <c r="E687" s="1034"/>
      <c r="F687" s="972"/>
      <c r="G687" s="972"/>
    </row>
    <row r="688" s="928" customFormat="1" ht="15.75" customHeight="1" spans="1:7">
      <c r="A688" s="982"/>
      <c r="B688" s="930"/>
      <c r="C688" s="980"/>
      <c r="D688" s="981"/>
      <c r="E688" s="981"/>
      <c r="F688" s="979"/>
      <c r="G688" s="979"/>
    </row>
    <row r="689" s="928" customFormat="1" ht="15.75" customHeight="1" spans="1:7">
      <c r="A689" s="982" t="s">
        <v>476</v>
      </c>
      <c r="B689" s="946" t="s">
        <v>5</v>
      </c>
      <c r="C689" s="946" t="s">
        <v>6</v>
      </c>
      <c r="D689" s="946" t="s">
        <v>7</v>
      </c>
      <c r="E689" s="947" t="s">
        <v>8</v>
      </c>
      <c r="F689" s="947" t="s">
        <v>8</v>
      </c>
      <c r="G689" s="947" t="s">
        <v>477</v>
      </c>
    </row>
    <row r="690" s="928" customFormat="1" ht="15.75" customHeight="1" spans="1:7">
      <c r="A690" s="982"/>
      <c r="B690" s="948"/>
      <c r="C690" s="948"/>
      <c r="D690" s="948"/>
      <c r="E690" s="1029" t="s">
        <v>9</v>
      </c>
      <c r="F690" s="947" t="s">
        <v>10</v>
      </c>
      <c r="G690" s="947" t="s">
        <v>11</v>
      </c>
    </row>
    <row r="691" s="928" customFormat="1" ht="15.75" customHeight="1" spans="1:7">
      <c r="A691" s="982"/>
      <c r="B691" s="947" t="s">
        <v>467</v>
      </c>
      <c r="C691" s="1005" t="s">
        <v>322</v>
      </c>
      <c r="D691" s="946" t="s">
        <v>468</v>
      </c>
      <c r="E691" s="954">
        <v>44376</v>
      </c>
      <c r="F691" s="954">
        <f>E691+4</f>
        <v>44380</v>
      </c>
      <c r="G691" s="954">
        <f>F691+4</f>
        <v>44384</v>
      </c>
    </row>
    <row r="692" s="928" customFormat="1" ht="15.75" customHeight="1" spans="1:7">
      <c r="A692" s="982"/>
      <c r="B692" s="947" t="s">
        <v>467</v>
      </c>
      <c r="C692" s="1005" t="s">
        <v>325</v>
      </c>
      <c r="D692" s="1036"/>
      <c r="E692" s="954">
        <f t="shared" ref="E692:G695" si="79">E691+7</f>
        <v>44383</v>
      </c>
      <c r="F692" s="954">
        <f t="shared" si="79"/>
        <v>44387</v>
      </c>
      <c r="G692" s="954">
        <f t="shared" si="79"/>
        <v>44391</v>
      </c>
    </row>
    <row r="693" s="928" customFormat="1" ht="15.75" customHeight="1" spans="1:7">
      <c r="A693" s="982"/>
      <c r="B693" s="947" t="s">
        <v>467</v>
      </c>
      <c r="C693" s="1005" t="s">
        <v>326</v>
      </c>
      <c r="D693" s="1036"/>
      <c r="E693" s="954">
        <f t="shared" si="79"/>
        <v>44390</v>
      </c>
      <c r="F693" s="954">
        <f t="shared" si="79"/>
        <v>44394</v>
      </c>
      <c r="G693" s="954">
        <f t="shared" si="79"/>
        <v>44398</v>
      </c>
    </row>
    <row r="694" s="928" customFormat="1" ht="15.75" customHeight="1" spans="1:7">
      <c r="A694" s="982"/>
      <c r="B694" s="947" t="s">
        <v>467</v>
      </c>
      <c r="C694" s="1005" t="s">
        <v>327</v>
      </c>
      <c r="D694" s="1036"/>
      <c r="E694" s="954">
        <f t="shared" si="79"/>
        <v>44397</v>
      </c>
      <c r="F694" s="954">
        <f t="shared" si="79"/>
        <v>44401</v>
      </c>
      <c r="G694" s="954">
        <f t="shared" si="79"/>
        <v>44405</v>
      </c>
    </row>
    <row r="695" s="928" customFormat="1" ht="15.75" customHeight="1" spans="1:7">
      <c r="A695" s="982"/>
      <c r="B695" s="947" t="s">
        <v>467</v>
      </c>
      <c r="C695" s="1005" t="s">
        <v>328</v>
      </c>
      <c r="D695" s="948"/>
      <c r="E695" s="954">
        <f t="shared" si="79"/>
        <v>44404</v>
      </c>
      <c r="F695" s="954">
        <f t="shared" si="79"/>
        <v>44408</v>
      </c>
      <c r="G695" s="954">
        <f t="shared" si="79"/>
        <v>44412</v>
      </c>
    </row>
    <row r="696" s="928" customFormat="1" ht="15.75" customHeight="1" spans="1:7">
      <c r="A696" s="982"/>
      <c r="B696" s="1088"/>
      <c r="C696" s="1088"/>
      <c r="D696" s="1088"/>
      <c r="E696" s="972"/>
      <c r="F696" s="972"/>
      <c r="G696" s="972"/>
    </row>
    <row r="697" s="928" customFormat="1" ht="15.75" customHeight="1" spans="1:7">
      <c r="A697" s="982"/>
      <c r="B697" s="969"/>
      <c r="C697" s="969"/>
      <c r="D697" s="969"/>
      <c r="E697" s="972"/>
      <c r="F697" s="972"/>
      <c r="G697" s="972"/>
    </row>
    <row r="698" s="928" customFormat="1" ht="15.75" customHeight="1" spans="1:7">
      <c r="A698" s="1073" t="s">
        <v>400</v>
      </c>
      <c r="B698" s="1074"/>
      <c r="C698" s="1074"/>
      <c r="D698" s="1074"/>
      <c r="E698" s="1074"/>
      <c r="F698" s="1074"/>
      <c r="G698" s="1074"/>
    </row>
    <row r="699" s="928" customFormat="1" ht="15.75" customHeight="1" spans="1:7">
      <c r="A699" s="982"/>
      <c r="B699" s="980"/>
      <c r="C699" s="979"/>
      <c r="D699" s="942"/>
      <c r="E699" s="981"/>
      <c r="F699" s="979"/>
      <c r="G699" s="979"/>
    </row>
    <row r="700" s="928" customFormat="1" ht="15.75" customHeight="1" spans="1:7">
      <c r="A700" s="982" t="s">
        <v>478</v>
      </c>
      <c r="B700" s="946" t="s">
        <v>5</v>
      </c>
      <c r="C700" s="946" t="s">
        <v>6</v>
      </c>
      <c r="D700" s="946" t="s">
        <v>7</v>
      </c>
      <c r="E700" s="947" t="s">
        <v>8</v>
      </c>
      <c r="F700" s="947" t="s">
        <v>8</v>
      </c>
      <c r="G700" s="946" t="s">
        <v>479</v>
      </c>
    </row>
    <row r="701" s="928" customFormat="1" ht="15.75" customHeight="1" spans="1:7">
      <c r="A701" s="982"/>
      <c r="B701" s="948"/>
      <c r="C701" s="948"/>
      <c r="D701" s="948"/>
      <c r="E701" s="948" t="s">
        <v>9</v>
      </c>
      <c r="F701" s="983" t="s">
        <v>10</v>
      </c>
      <c r="G701" s="947" t="s">
        <v>11</v>
      </c>
    </row>
    <row r="702" s="928" customFormat="1" ht="15.75" customHeight="1" spans="1:7">
      <c r="A702" s="982"/>
      <c r="B702" s="1011" t="s">
        <v>480</v>
      </c>
      <c r="C702" s="1053" t="s">
        <v>481</v>
      </c>
      <c r="D702" s="964" t="s">
        <v>482</v>
      </c>
      <c r="E702" s="1010">
        <v>44374</v>
      </c>
      <c r="F702" s="1010">
        <f>E702+4</f>
        <v>44378</v>
      </c>
      <c r="G702" s="954">
        <f>F702+3</f>
        <v>44381</v>
      </c>
    </row>
    <row r="703" s="928" customFormat="1" ht="15.75" customHeight="1" spans="1:7">
      <c r="A703" s="982"/>
      <c r="B703" s="1011" t="s">
        <v>483</v>
      </c>
      <c r="C703" s="1053" t="s">
        <v>481</v>
      </c>
      <c r="D703" s="965"/>
      <c r="E703" s="1010">
        <f t="shared" ref="E703:G706" si="80">E702+7</f>
        <v>44381</v>
      </c>
      <c r="F703" s="1010">
        <f t="shared" si="80"/>
        <v>44385</v>
      </c>
      <c r="G703" s="954">
        <f t="shared" si="80"/>
        <v>44388</v>
      </c>
    </row>
    <row r="704" s="928" customFormat="1" ht="15.75" customHeight="1" spans="1:7">
      <c r="A704" s="982"/>
      <c r="B704" s="1011" t="s">
        <v>480</v>
      </c>
      <c r="C704" s="1053" t="s">
        <v>484</v>
      </c>
      <c r="D704" s="965"/>
      <c r="E704" s="1010">
        <f t="shared" si="80"/>
        <v>44388</v>
      </c>
      <c r="F704" s="1010">
        <f t="shared" si="80"/>
        <v>44392</v>
      </c>
      <c r="G704" s="954">
        <f t="shared" si="80"/>
        <v>44395</v>
      </c>
    </row>
    <row r="705" s="928" customFormat="1" ht="15.75" customHeight="1" spans="1:7">
      <c r="A705" s="1089"/>
      <c r="B705" s="1011" t="s">
        <v>483</v>
      </c>
      <c r="C705" s="1053" t="s">
        <v>484</v>
      </c>
      <c r="D705" s="965"/>
      <c r="E705" s="1010">
        <f t="shared" si="80"/>
        <v>44395</v>
      </c>
      <c r="F705" s="1010">
        <f t="shared" si="80"/>
        <v>44399</v>
      </c>
      <c r="G705" s="954">
        <f t="shared" si="80"/>
        <v>44402</v>
      </c>
    </row>
    <row r="706" s="928" customFormat="1" ht="15.75" customHeight="1" spans="1:7">
      <c r="A706" s="982"/>
      <c r="B706" s="1011" t="s">
        <v>480</v>
      </c>
      <c r="C706" s="1053" t="s">
        <v>485</v>
      </c>
      <c r="D706" s="968"/>
      <c r="E706" s="1010">
        <f t="shared" si="80"/>
        <v>44402</v>
      </c>
      <c r="F706" s="1010">
        <f t="shared" si="80"/>
        <v>44406</v>
      </c>
      <c r="G706" s="954">
        <f t="shared" si="80"/>
        <v>44409</v>
      </c>
    </row>
    <row r="707" s="928" customFormat="1" ht="15.75" customHeight="1" spans="1:7">
      <c r="A707" s="982"/>
      <c r="B707" s="973"/>
      <c r="C707" s="973"/>
      <c r="D707" s="970"/>
      <c r="E707" s="972"/>
      <c r="F707" s="972"/>
      <c r="G707" s="972"/>
    </row>
    <row r="708" s="928" customFormat="1" ht="15.75" customHeight="1" spans="1:7">
      <c r="A708" s="982"/>
      <c r="B708" s="946" t="s">
        <v>5</v>
      </c>
      <c r="C708" s="946" t="s">
        <v>6</v>
      </c>
      <c r="D708" s="946" t="s">
        <v>7</v>
      </c>
      <c r="E708" s="947" t="s">
        <v>8</v>
      </c>
      <c r="F708" s="947" t="s">
        <v>8</v>
      </c>
      <c r="G708" s="946" t="s">
        <v>479</v>
      </c>
    </row>
    <row r="709" s="928" customFormat="1" ht="15.75" customHeight="1" spans="1:7">
      <c r="A709" s="982"/>
      <c r="B709" s="948"/>
      <c r="C709" s="948"/>
      <c r="D709" s="948"/>
      <c r="E709" s="948" t="s">
        <v>9</v>
      </c>
      <c r="F709" s="983" t="s">
        <v>10</v>
      </c>
      <c r="G709" s="947" t="s">
        <v>11</v>
      </c>
    </row>
    <row r="710" s="928" customFormat="1" ht="15.75" customHeight="1" spans="1:7">
      <c r="A710" s="982"/>
      <c r="B710" s="950" t="s">
        <v>290</v>
      </c>
      <c r="C710" s="950" t="s">
        <v>291</v>
      </c>
      <c r="D710" s="990" t="s">
        <v>486</v>
      </c>
      <c r="E710" s="1010">
        <v>44374</v>
      </c>
      <c r="F710" s="1010">
        <f>E710+4</f>
        <v>44378</v>
      </c>
      <c r="G710" s="954">
        <f>F710+3</f>
        <v>44381</v>
      </c>
    </row>
    <row r="711" s="928" customFormat="1" ht="15.75" customHeight="1" spans="1:7">
      <c r="A711" s="982"/>
      <c r="B711" s="950" t="s">
        <v>293</v>
      </c>
      <c r="C711" s="950" t="s">
        <v>294</v>
      </c>
      <c r="D711" s="990"/>
      <c r="E711" s="1010">
        <f t="shared" ref="E711:G714" si="81">E710+7</f>
        <v>44381</v>
      </c>
      <c r="F711" s="1010">
        <f t="shared" si="81"/>
        <v>44385</v>
      </c>
      <c r="G711" s="954">
        <f t="shared" si="81"/>
        <v>44388</v>
      </c>
    </row>
    <row r="712" s="928" customFormat="1" ht="15.75" customHeight="1" spans="1:7">
      <c r="A712" s="982"/>
      <c r="B712" s="950" t="s">
        <v>295</v>
      </c>
      <c r="C712" s="950" t="s">
        <v>296</v>
      </c>
      <c r="D712" s="990"/>
      <c r="E712" s="1010">
        <f t="shared" si="81"/>
        <v>44388</v>
      </c>
      <c r="F712" s="1010">
        <f t="shared" si="81"/>
        <v>44392</v>
      </c>
      <c r="G712" s="954">
        <f t="shared" si="81"/>
        <v>44395</v>
      </c>
    </row>
    <row r="713" s="928" customFormat="1" ht="15.75" customHeight="1" spans="1:7">
      <c r="A713" s="982"/>
      <c r="B713" s="950" t="s">
        <v>297</v>
      </c>
      <c r="C713" s="950" t="s">
        <v>298</v>
      </c>
      <c r="D713" s="990"/>
      <c r="E713" s="1010">
        <f t="shared" si="81"/>
        <v>44395</v>
      </c>
      <c r="F713" s="1010">
        <f t="shared" si="81"/>
        <v>44399</v>
      </c>
      <c r="G713" s="954">
        <f t="shared" si="81"/>
        <v>44402</v>
      </c>
    </row>
    <row r="714" s="928" customFormat="1" ht="15.75" customHeight="1" spans="1:7">
      <c r="A714" s="982"/>
      <c r="B714" s="950" t="s">
        <v>299</v>
      </c>
      <c r="C714" s="950" t="s">
        <v>300</v>
      </c>
      <c r="D714" s="990"/>
      <c r="E714" s="1010">
        <f t="shared" si="81"/>
        <v>44402</v>
      </c>
      <c r="F714" s="1010">
        <f t="shared" si="81"/>
        <v>44406</v>
      </c>
      <c r="G714" s="954">
        <f t="shared" si="81"/>
        <v>44409</v>
      </c>
    </row>
    <row r="715" s="928" customFormat="1" ht="15.75" customHeight="1" spans="1:7">
      <c r="A715" s="982"/>
      <c r="B715" s="973"/>
      <c r="C715" s="973"/>
      <c r="D715" s="970"/>
      <c r="E715" s="972"/>
      <c r="F715" s="972"/>
      <c r="G715" s="972"/>
    </row>
    <row r="716" s="928" customFormat="1" ht="15.75" customHeight="1" spans="1:7">
      <c r="A716" s="982"/>
      <c r="B716" s="946" t="s">
        <v>5</v>
      </c>
      <c r="C716" s="946" t="s">
        <v>6</v>
      </c>
      <c r="D716" s="946" t="s">
        <v>7</v>
      </c>
      <c r="E716" s="947" t="s">
        <v>8</v>
      </c>
      <c r="F716" s="947" t="s">
        <v>8</v>
      </c>
      <c r="G716" s="946" t="s">
        <v>479</v>
      </c>
    </row>
    <row r="717" s="928" customFormat="1" ht="15.75" customHeight="1" spans="1:7">
      <c r="A717" s="982"/>
      <c r="B717" s="948"/>
      <c r="C717" s="948"/>
      <c r="D717" s="948"/>
      <c r="E717" s="948" t="s">
        <v>9</v>
      </c>
      <c r="F717" s="983" t="s">
        <v>10</v>
      </c>
      <c r="G717" s="947" t="s">
        <v>11</v>
      </c>
    </row>
    <row r="718" s="928" customFormat="1" ht="15.75" customHeight="1" spans="1:7">
      <c r="A718" s="982"/>
      <c r="B718" s="1011" t="s">
        <v>487</v>
      </c>
      <c r="C718" s="1090" t="s">
        <v>488</v>
      </c>
      <c r="D718" s="964" t="s">
        <v>489</v>
      </c>
      <c r="E718" s="1010">
        <v>44378</v>
      </c>
      <c r="F718" s="1010">
        <f>E718+4</f>
        <v>44382</v>
      </c>
      <c r="G718" s="954">
        <f>F718+3</f>
        <v>44385</v>
      </c>
    </row>
    <row r="719" s="928" customFormat="1" ht="15.75" customHeight="1" spans="1:7">
      <c r="A719" s="982"/>
      <c r="B719" s="1011" t="s">
        <v>490</v>
      </c>
      <c r="C719" s="1091" t="s">
        <v>491</v>
      </c>
      <c r="D719" s="965"/>
      <c r="E719" s="1010">
        <f t="shared" ref="E719:G722" si="82">E718+7</f>
        <v>44385</v>
      </c>
      <c r="F719" s="1010">
        <f t="shared" si="82"/>
        <v>44389</v>
      </c>
      <c r="G719" s="954">
        <f t="shared" si="82"/>
        <v>44392</v>
      </c>
    </row>
    <row r="720" s="928" customFormat="1" ht="15.75" customHeight="1" spans="1:7">
      <c r="A720" s="982"/>
      <c r="B720" s="1011" t="s">
        <v>492</v>
      </c>
      <c r="C720" s="1090" t="s">
        <v>493</v>
      </c>
      <c r="D720" s="965"/>
      <c r="E720" s="1010">
        <f t="shared" si="82"/>
        <v>44392</v>
      </c>
      <c r="F720" s="1010">
        <f t="shared" si="82"/>
        <v>44396</v>
      </c>
      <c r="G720" s="954">
        <f t="shared" si="82"/>
        <v>44399</v>
      </c>
    </row>
    <row r="721" s="928" customFormat="1" ht="15.75" customHeight="1" spans="1:7">
      <c r="A721" s="982"/>
      <c r="B721" s="1011" t="s">
        <v>494</v>
      </c>
      <c r="C721" s="1091" t="s">
        <v>363</v>
      </c>
      <c r="D721" s="965"/>
      <c r="E721" s="1010">
        <f t="shared" si="82"/>
        <v>44399</v>
      </c>
      <c r="F721" s="1010">
        <f t="shared" si="82"/>
        <v>44403</v>
      </c>
      <c r="G721" s="954">
        <f t="shared" si="82"/>
        <v>44406</v>
      </c>
    </row>
    <row r="722" s="928" customFormat="1" ht="15.75" customHeight="1" spans="1:7">
      <c r="A722" s="982"/>
      <c r="B722" s="1011" t="s">
        <v>487</v>
      </c>
      <c r="C722" s="1090" t="s">
        <v>495</v>
      </c>
      <c r="D722" s="968"/>
      <c r="E722" s="1010">
        <f t="shared" si="82"/>
        <v>44406</v>
      </c>
      <c r="F722" s="1010">
        <f t="shared" si="82"/>
        <v>44410</v>
      </c>
      <c r="G722" s="954">
        <f t="shared" si="82"/>
        <v>44413</v>
      </c>
    </row>
    <row r="723" s="928" customFormat="1" ht="15.75" customHeight="1" spans="1:7">
      <c r="A723" s="982"/>
      <c r="B723" s="973"/>
      <c r="C723" s="1092"/>
      <c r="D723" s="1093"/>
      <c r="E723" s="972"/>
      <c r="F723" s="972"/>
      <c r="G723" s="972"/>
    </row>
    <row r="724" s="928" customFormat="1" ht="15.75" customHeight="1" spans="1:7">
      <c r="A724" s="982"/>
      <c r="B724" s="973"/>
      <c r="C724" s="973"/>
      <c r="D724" s="970"/>
      <c r="E724" s="972"/>
      <c r="F724" s="972"/>
      <c r="G724" s="972"/>
    </row>
    <row r="725" s="928" customFormat="1" ht="15.75" customHeight="1" spans="1:7">
      <c r="A725" s="1001" t="s">
        <v>496</v>
      </c>
      <c r="B725" s="1001"/>
      <c r="C725" s="1001"/>
      <c r="D725" s="1001"/>
      <c r="E725" s="1001"/>
      <c r="F725" s="1001"/>
      <c r="G725" s="1001"/>
    </row>
    <row r="726" s="928" customFormat="1" ht="15.75" customHeight="1" spans="1:7">
      <c r="A726" s="982"/>
      <c r="B726" s="932"/>
      <c r="C726" s="980"/>
      <c r="D726" s="981"/>
      <c r="E726" s="981"/>
      <c r="F726" s="979"/>
      <c r="G726" s="979"/>
    </row>
    <row r="727" s="928" customFormat="1" ht="15.75" customHeight="1" spans="1:7">
      <c r="A727" s="982" t="s">
        <v>497</v>
      </c>
      <c r="B727" s="962" t="s">
        <v>5</v>
      </c>
      <c r="C727" s="962" t="s">
        <v>6</v>
      </c>
      <c r="D727" s="962" t="s">
        <v>7</v>
      </c>
      <c r="E727" s="947" t="s">
        <v>8</v>
      </c>
      <c r="F727" s="947" t="s">
        <v>8</v>
      </c>
      <c r="G727" s="947" t="s">
        <v>498</v>
      </c>
    </row>
    <row r="728" s="928" customFormat="1" ht="15.75" customHeight="1" spans="1:7">
      <c r="A728" s="982"/>
      <c r="B728" s="963"/>
      <c r="C728" s="963"/>
      <c r="D728" s="963"/>
      <c r="E728" s="947" t="s">
        <v>9</v>
      </c>
      <c r="F728" s="947" t="s">
        <v>10</v>
      </c>
      <c r="G728" s="947" t="s">
        <v>499</v>
      </c>
    </row>
    <row r="729" s="928" customFormat="1" ht="15.75" customHeight="1" spans="1:7">
      <c r="A729" s="982"/>
      <c r="B729" s="1094" t="s">
        <v>500</v>
      </c>
      <c r="C729" s="1095" t="s">
        <v>208</v>
      </c>
      <c r="D729" s="952" t="s">
        <v>501</v>
      </c>
      <c r="E729" s="953">
        <v>44380</v>
      </c>
      <c r="F729" s="953">
        <f>E729+4</f>
        <v>44384</v>
      </c>
      <c r="G729" s="954">
        <f>F729+13</f>
        <v>44397</v>
      </c>
    </row>
    <row r="730" s="928" customFormat="1" ht="15.75" customHeight="1" spans="1:7">
      <c r="A730" s="982"/>
      <c r="B730" s="1094" t="s">
        <v>500</v>
      </c>
      <c r="C730" s="1095" t="s">
        <v>208</v>
      </c>
      <c r="D730" s="955"/>
      <c r="E730" s="966">
        <f t="shared" ref="E730:G733" si="83">E729+7</f>
        <v>44387</v>
      </c>
      <c r="F730" s="953">
        <f t="shared" si="83"/>
        <v>44391</v>
      </c>
      <c r="G730" s="954">
        <f t="shared" si="83"/>
        <v>44404</v>
      </c>
    </row>
    <row r="731" s="928" customFormat="1" ht="15.75" customHeight="1" spans="1:7">
      <c r="A731" s="982"/>
      <c r="B731" s="1094" t="s">
        <v>500</v>
      </c>
      <c r="C731" s="1095" t="s">
        <v>208</v>
      </c>
      <c r="D731" s="955"/>
      <c r="E731" s="966">
        <f t="shared" si="83"/>
        <v>44394</v>
      </c>
      <c r="F731" s="953">
        <f t="shared" si="83"/>
        <v>44398</v>
      </c>
      <c r="G731" s="954">
        <f t="shared" si="83"/>
        <v>44411</v>
      </c>
    </row>
    <row r="732" s="928" customFormat="1" ht="15.75" customHeight="1" spans="1:7">
      <c r="A732" s="982"/>
      <c r="B732" s="1094" t="s">
        <v>502</v>
      </c>
      <c r="C732" s="1095" t="s">
        <v>503</v>
      </c>
      <c r="D732" s="955"/>
      <c r="E732" s="966">
        <f t="shared" si="83"/>
        <v>44401</v>
      </c>
      <c r="F732" s="953">
        <f t="shared" si="83"/>
        <v>44405</v>
      </c>
      <c r="G732" s="954">
        <f t="shared" si="83"/>
        <v>44418</v>
      </c>
    </row>
    <row r="733" s="928" customFormat="1" ht="15.75" customHeight="1" spans="1:7">
      <c r="A733" s="982"/>
      <c r="B733" s="1094" t="s">
        <v>500</v>
      </c>
      <c r="C733" s="1048" t="s">
        <v>208</v>
      </c>
      <c r="D733" s="959"/>
      <c r="E733" s="966">
        <f t="shared" si="83"/>
        <v>44408</v>
      </c>
      <c r="F733" s="953">
        <f t="shared" si="83"/>
        <v>44412</v>
      </c>
      <c r="G733" s="954">
        <f t="shared" si="83"/>
        <v>44425</v>
      </c>
    </row>
    <row r="734" s="928" customFormat="1" ht="15.75" customHeight="1" spans="1:7">
      <c r="A734" s="982"/>
      <c r="B734" s="980"/>
      <c r="C734" s="980"/>
      <c r="D734" s="981"/>
      <c r="E734" s="981"/>
      <c r="F734" s="979"/>
      <c r="G734" s="979"/>
    </row>
    <row r="735" s="928" customFormat="1" ht="15.75" customHeight="1" spans="1:7">
      <c r="A735" s="982"/>
      <c r="B735" s="980"/>
      <c r="C735" s="980"/>
      <c r="D735" s="981"/>
      <c r="E735" s="981"/>
      <c r="F735" s="979"/>
      <c r="G735" s="979"/>
    </row>
    <row r="736" s="928" customFormat="1" ht="15.75" customHeight="1" spans="1:7">
      <c r="A736" s="982"/>
      <c r="B736" s="932"/>
      <c r="C736" s="979"/>
      <c r="D736" s="981"/>
      <c r="E736" s="981"/>
      <c r="F736" s="979"/>
      <c r="G736" s="979"/>
    </row>
    <row r="737" s="928" customFormat="1" ht="15.75" customHeight="1" spans="1:7">
      <c r="A737" s="982"/>
      <c r="B737" s="946" t="s">
        <v>5</v>
      </c>
      <c r="C737" s="946" t="s">
        <v>6</v>
      </c>
      <c r="D737" s="946" t="s">
        <v>7</v>
      </c>
      <c r="E737" s="947" t="s">
        <v>8</v>
      </c>
      <c r="F737" s="947" t="s">
        <v>8</v>
      </c>
      <c r="G737" s="946" t="s">
        <v>504</v>
      </c>
    </row>
    <row r="738" s="928" customFormat="1" ht="15.75" customHeight="1" spans="1:7">
      <c r="A738" s="982" t="s">
        <v>505</v>
      </c>
      <c r="B738" s="948"/>
      <c r="C738" s="948"/>
      <c r="D738" s="948"/>
      <c r="E738" s="1029" t="s">
        <v>9</v>
      </c>
      <c r="F738" s="983" t="s">
        <v>10</v>
      </c>
      <c r="G738" s="947" t="s">
        <v>11</v>
      </c>
    </row>
    <row r="739" s="928" customFormat="1" ht="15.75" customHeight="1" spans="1:7">
      <c r="A739" s="982"/>
      <c r="B739" s="950" t="s">
        <v>506</v>
      </c>
      <c r="C739" s="950" t="s">
        <v>507</v>
      </c>
      <c r="D739" s="952" t="s">
        <v>508</v>
      </c>
      <c r="E739" s="1010">
        <v>44377</v>
      </c>
      <c r="F739" s="1010">
        <f>E739+5</f>
        <v>44382</v>
      </c>
      <c r="G739" s="954">
        <f>F739+19</f>
        <v>44401</v>
      </c>
    </row>
    <row r="740" s="928" customFormat="1" ht="15.75" customHeight="1" spans="1:7">
      <c r="A740" s="982"/>
      <c r="B740" s="950" t="s">
        <v>509</v>
      </c>
      <c r="C740" s="950" t="s">
        <v>510</v>
      </c>
      <c r="D740" s="955"/>
      <c r="E740" s="1010">
        <f t="shared" ref="E740:G743" si="84">E739+7</f>
        <v>44384</v>
      </c>
      <c r="F740" s="1010">
        <f t="shared" si="84"/>
        <v>44389</v>
      </c>
      <c r="G740" s="954">
        <f t="shared" si="84"/>
        <v>44408</v>
      </c>
    </row>
    <row r="741" s="928" customFormat="1" ht="15.75" customHeight="1" spans="1:7">
      <c r="A741" s="982"/>
      <c r="B741" s="950" t="s">
        <v>511</v>
      </c>
      <c r="C741" s="950" t="s">
        <v>510</v>
      </c>
      <c r="D741" s="955"/>
      <c r="E741" s="1010">
        <f t="shared" si="84"/>
        <v>44391</v>
      </c>
      <c r="F741" s="1010">
        <f t="shared" si="84"/>
        <v>44396</v>
      </c>
      <c r="G741" s="954">
        <f t="shared" si="84"/>
        <v>44415</v>
      </c>
    </row>
    <row r="742" s="928" customFormat="1" ht="15.75" customHeight="1" spans="1:7">
      <c r="A742" s="982"/>
      <c r="B742" s="950" t="s">
        <v>512</v>
      </c>
      <c r="C742" s="950" t="s">
        <v>513</v>
      </c>
      <c r="D742" s="955"/>
      <c r="E742" s="1010">
        <f t="shared" si="84"/>
        <v>44398</v>
      </c>
      <c r="F742" s="1010">
        <f t="shared" si="84"/>
        <v>44403</v>
      </c>
      <c r="G742" s="954">
        <f t="shared" si="84"/>
        <v>44422</v>
      </c>
    </row>
    <row r="743" s="928" customFormat="1" ht="15.75" customHeight="1" spans="1:7">
      <c r="A743" s="1066"/>
      <c r="B743" s="950" t="s">
        <v>514</v>
      </c>
      <c r="C743" s="950" t="s">
        <v>515</v>
      </c>
      <c r="D743" s="959"/>
      <c r="E743" s="1010">
        <f t="shared" si="84"/>
        <v>44405</v>
      </c>
      <c r="F743" s="1010">
        <f t="shared" si="84"/>
        <v>44410</v>
      </c>
      <c r="G743" s="954">
        <f t="shared" si="84"/>
        <v>44429</v>
      </c>
    </row>
    <row r="744" s="928" customFormat="1" ht="15.75" customHeight="1" spans="1:7">
      <c r="A744" s="982"/>
      <c r="B744" s="980"/>
      <c r="C744" s="979"/>
      <c r="D744" s="981"/>
      <c r="E744" s="981"/>
      <c r="F744" s="979"/>
      <c r="G744" s="979"/>
    </row>
    <row r="745" s="928" customFormat="1" ht="15.75" customHeight="1" spans="1:7">
      <c r="A745" s="982"/>
      <c r="B745" s="932"/>
      <c r="C745" s="980"/>
      <c r="D745" s="981"/>
      <c r="E745" s="981"/>
      <c r="F745" s="979"/>
      <c r="G745" s="979"/>
    </row>
    <row r="746" s="928" customFormat="1" ht="15.75" customHeight="1" spans="1:7">
      <c r="A746" s="982" t="s">
        <v>516</v>
      </c>
      <c r="B746" s="946" t="s">
        <v>5</v>
      </c>
      <c r="C746" s="946" t="s">
        <v>6</v>
      </c>
      <c r="D746" s="946" t="s">
        <v>7</v>
      </c>
      <c r="E746" s="947" t="s">
        <v>8</v>
      </c>
      <c r="F746" s="947" t="s">
        <v>8</v>
      </c>
      <c r="G746" s="946" t="s">
        <v>504</v>
      </c>
    </row>
    <row r="747" s="928" customFormat="1" ht="15.75" customHeight="1" spans="1:7">
      <c r="A747" s="982"/>
      <c r="B747" s="948"/>
      <c r="C747" s="948"/>
      <c r="D747" s="948"/>
      <c r="E747" s="1029" t="s">
        <v>9</v>
      </c>
      <c r="F747" s="983" t="s">
        <v>10</v>
      </c>
      <c r="G747" s="947" t="s">
        <v>11</v>
      </c>
    </row>
    <row r="748" s="928" customFormat="1" ht="15.75" customHeight="1" spans="1:7">
      <c r="A748" s="982"/>
      <c r="B748" s="950" t="s">
        <v>283</v>
      </c>
      <c r="C748" s="1048" t="s">
        <v>284</v>
      </c>
      <c r="D748" s="952" t="s">
        <v>285</v>
      </c>
      <c r="E748" s="953">
        <v>44379</v>
      </c>
      <c r="F748" s="953">
        <f>E748+4</f>
        <v>44383</v>
      </c>
      <c r="G748" s="954">
        <f>F748+10</f>
        <v>44393</v>
      </c>
    </row>
    <row r="749" s="928" customFormat="1" ht="15.75" customHeight="1" spans="1:7">
      <c r="A749" s="982"/>
      <c r="B749" s="950" t="s">
        <v>286</v>
      </c>
      <c r="C749" s="1048" t="s">
        <v>287</v>
      </c>
      <c r="D749" s="955"/>
      <c r="E749" s="966">
        <f t="shared" ref="E749:G752" si="85">E748+7</f>
        <v>44386</v>
      </c>
      <c r="F749" s="953">
        <f t="shared" si="85"/>
        <v>44390</v>
      </c>
      <c r="G749" s="954">
        <f t="shared" si="85"/>
        <v>44400</v>
      </c>
    </row>
    <row r="750" s="928" customFormat="1" ht="15.75" customHeight="1" spans="1:7">
      <c r="A750" s="982"/>
      <c r="B750" s="950" t="s">
        <v>246</v>
      </c>
      <c r="C750" s="1048"/>
      <c r="D750" s="955"/>
      <c r="E750" s="966">
        <f t="shared" si="85"/>
        <v>44393</v>
      </c>
      <c r="F750" s="953">
        <f t="shared" si="85"/>
        <v>44397</v>
      </c>
      <c r="G750" s="954">
        <f t="shared" si="85"/>
        <v>44407</v>
      </c>
    </row>
    <row r="751" s="928" customFormat="1" ht="15.75" customHeight="1" spans="1:7">
      <c r="A751" s="982"/>
      <c r="B751" s="950" t="s">
        <v>246</v>
      </c>
      <c r="C751" s="1048"/>
      <c r="D751" s="955"/>
      <c r="E751" s="966">
        <f t="shared" si="85"/>
        <v>44400</v>
      </c>
      <c r="F751" s="953">
        <f t="shared" si="85"/>
        <v>44404</v>
      </c>
      <c r="G751" s="954">
        <f t="shared" si="85"/>
        <v>44414</v>
      </c>
    </row>
    <row r="752" s="928" customFormat="1" ht="15.75" customHeight="1" spans="1:7">
      <c r="A752" s="982"/>
      <c r="B752" s="950" t="s">
        <v>288</v>
      </c>
      <c r="C752" s="1048" t="s">
        <v>289</v>
      </c>
      <c r="D752" s="959"/>
      <c r="E752" s="966">
        <f t="shared" si="85"/>
        <v>44407</v>
      </c>
      <c r="F752" s="953">
        <f t="shared" si="85"/>
        <v>44411</v>
      </c>
      <c r="G752" s="954">
        <f t="shared" si="85"/>
        <v>44421</v>
      </c>
    </row>
    <row r="753" s="928" customFormat="1" ht="15.75" customHeight="1" spans="1:7">
      <c r="A753" s="982"/>
      <c r="B753" s="1052"/>
      <c r="C753" s="980"/>
      <c r="D753" s="981"/>
      <c r="E753" s="981"/>
      <c r="F753" s="979"/>
      <c r="G753" s="979"/>
    </row>
    <row r="754" s="928" customFormat="1" ht="15.75" customHeight="1" spans="1:7">
      <c r="A754" s="982"/>
      <c r="B754" s="932"/>
      <c r="C754" s="980"/>
      <c r="D754" s="981"/>
      <c r="E754" s="981"/>
      <c r="F754" s="979"/>
      <c r="G754" s="979"/>
    </row>
    <row r="755" s="928" customFormat="1" ht="15.75" customHeight="1" spans="1:7">
      <c r="A755" s="982"/>
      <c r="B755" s="973"/>
      <c r="C755" s="973"/>
      <c r="D755" s="977"/>
      <c r="E755" s="977"/>
      <c r="F755" s="972"/>
      <c r="G755" s="972"/>
    </row>
    <row r="756" s="928" customFormat="1" ht="15.75" customHeight="1" spans="1:7">
      <c r="A756" s="982" t="s">
        <v>517</v>
      </c>
      <c r="B756" s="962" t="s">
        <v>5</v>
      </c>
      <c r="C756" s="962" t="s">
        <v>6</v>
      </c>
      <c r="D756" s="962" t="s">
        <v>7</v>
      </c>
      <c r="E756" s="947" t="s">
        <v>8</v>
      </c>
      <c r="F756" s="947" t="s">
        <v>8</v>
      </c>
      <c r="G756" s="947" t="s">
        <v>518</v>
      </c>
    </row>
    <row r="757" s="928" customFormat="1" ht="15.75" customHeight="1" spans="1:7">
      <c r="A757" s="982"/>
      <c r="B757" s="963"/>
      <c r="C757" s="963"/>
      <c r="D757" s="963"/>
      <c r="E757" s="947" t="s">
        <v>9</v>
      </c>
      <c r="F757" s="947" t="s">
        <v>10</v>
      </c>
      <c r="G757" s="947" t="s">
        <v>11</v>
      </c>
    </row>
    <row r="758" s="928" customFormat="1" ht="15.75" customHeight="1" spans="1:7">
      <c r="A758" s="982"/>
      <c r="B758" s="950" t="s">
        <v>290</v>
      </c>
      <c r="C758" s="950" t="s">
        <v>291</v>
      </c>
      <c r="D758" s="952" t="s">
        <v>519</v>
      </c>
      <c r="E758" s="1010">
        <v>44373</v>
      </c>
      <c r="F758" s="1010">
        <f>E758+5</f>
        <v>44378</v>
      </c>
      <c r="G758" s="954">
        <f>F758+19</f>
        <v>44397</v>
      </c>
    </row>
    <row r="759" s="928" customFormat="1" ht="15.75" customHeight="1" spans="1:7">
      <c r="A759" s="982"/>
      <c r="B759" s="950" t="s">
        <v>293</v>
      </c>
      <c r="C759" s="950" t="s">
        <v>294</v>
      </c>
      <c r="D759" s="955"/>
      <c r="E759" s="1010">
        <f t="shared" ref="E759:G762" si="86">E758+7</f>
        <v>44380</v>
      </c>
      <c r="F759" s="1010">
        <f t="shared" si="86"/>
        <v>44385</v>
      </c>
      <c r="G759" s="954">
        <f t="shared" si="86"/>
        <v>44404</v>
      </c>
    </row>
    <row r="760" s="928" customFormat="1" ht="15.75" customHeight="1" spans="1:7">
      <c r="A760" s="982"/>
      <c r="B760" s="950" t="s">
        <v>295</v>
      </c>
      <c r="C760" s="950" t="s">
        <v>296</v>
      </c>
      <c r="D760" s="955"/>
      <c r="E760" s="1010">
        <f t="shared" si="86"/>
        <v>44387</v>
      </c>
      <c r="F760" s="1010">
        <f t="shared" si="86"/>
        <v>44392</v>
      </c>
      <c r="G760" s="954">
        <f t="shared" si="86"/>
        <v>44411</v>
      </c>
    </row>
    <row r="761" s="928" customFormat="1" ht="15.75" customHeight="1" spans="1:7">
      <c r="A761" s="982"/>
      <c r="B761" s="950" t="s">
        <v>297</v>
      </c>
      <c r="C761" s="950" t="s">
        <v>298</v>
      </c>
      <c r="D761" s="955"/>
      <c r="E761" s="1010">
        <f t="shared" si="86"/>
        <v>44394</v>
      </c>
      <c r="F761" s="1010">
        <f t="shared" si="86"/>
        <v>44399</v>
      </c>
      <c r="G761" s="954">
        <f t="shared" si="86"/>
        <v>44418</v>
      </c>
    </row>
    <row r="762" s="928" customFormat="1" ht="15.75" customHeight="1" spans="1:7">
      <c r="A762" s="982"/>
      <c r="B762" s="950" t="s">
        <v>299</v>
      </c>
      <c r="C762" s="950" t="s">
        <v>300</v>
      </c>
      <c r="D762" s="959"/>
      <c r="E762" s="1010">
        <f t="shared" si="86"/>
        <v>44401</v>
      </c>
      <c r="F762" s="1010">
        <f t="shared" si="86"/>
        <v>44406</v>
      </c>
      <c r="G762" s="954">
        <f t="shared" si="86"/>
        <v>44425</v>
      </c>
    </row>
    <row r="763" s="928" customFormat="1" ht="15.75" customHeight="1" spans="1:7">
      <c r="A763" s="982"/>
      <c r="B763" s="973"/>
      <c r="C763" s="973"/>
      <c r="D763" s="977"/>
      <c r="E763" s="972"/>
      <c r="F763" s="972"/>
      <c r="G763" s="972"/>
    </row>
    <row r="764" s="928" customFormat="1" ht="15.75" customHeight="1" spans="1:7">
      <c r="A764" s="982"/>
      <c r="B764" s="973"/>
      <c r="C764" s="973"/>
      <c r="D764" s="977"/>
      <c r="E764" s="977"/>
      <c r="F764" s="972"/>
      <c r="G764" s="972"/>
    </row>
    <row r="765" s="928" customFormat="1" ht="15.75" customHeight="1" spans="1:7">
      <c r="A765" s="982"/>
      <c r="B765" s="932"/>
      <c r="C765" s="980"/>
      <c r="D765" s="981"/>
      <c r="E765" s="981"/>
      <c r="F765" s="979"/>
      <c r="G765" s="979"/>
    </row>
    <row r="766" s="928" customFormat="1" ht="15.75" customHeight="1" spans="1:7">
      <c r="A766" s="982" t="s">
        <v>520</v>
      </c>
      <c r="B766" s="946" t="s">
        <v>5</v>
      </c>
      <c r="C766" s="946" t="s">
        <v>6</v>
      </c>
      <c r="D766" s="946" t="s">
        <v>7</v>
      </c>
      <c r="E766" s="947" t="s">
        <v>8</v>
      </c>
      <c r="F766" s="947" t="s">
        <v>8</v>
      </c>
      <c r="G766" s="946" t="s">
        <v>520</v>
      </c>
    </row>
    <row r="767" s="928" customFormat="1" ht="15.75" customHeight="1" spans="1:7">
      <c r="A767" s="982"/>
      <c r="B767" s="948"/>
      <c r="C767" s="948"/>
      <c r="D767" s="948"/>
      <c r="E767" s="1029" t="s">
        <v>9</v>
      </c>
      <c r="F767" s="983" t="s">
        <v>10</v>
      </c>
      <c r="G767" s="947" t="s">
        <v>11</v>
      </c>
    </row>
    <row r="768" s="928" customFormat="1" ht="15.75" customHeight="1" spans="1:7">
      <c r="A768" s="982"/>
      <c r="B768" s="1096" t="s">
        <v>521</v>
      </c>
      <c r="C768" s="1097" t="s">
        <v>522</v>
      </c>
      <c r="D768" s="952" t="s">
        <v>523</v>
      </c>
      <c r="E768" s="1010">
        <v>44376</v>
      </c>
      <c r="F768" s="1010">
        <f>E768+4</f>
        <v>44380</v>
      </c>
      <c r="G768" s="954">
        <f>F768+13</f>
        <v>44393</v>
      </c>
    </row>
    <row r="769" s="928" customFormat="1" ht="15.75" customHeight="1" spans="1:7">
      <c r="A769" s="982"/>
      <c r="B769" s="1096" t="s">
        <v>524</v>
      </c>
      <c r="C769" s="1097" t="s">
        <v>525</v>
      </c>
      <c r="D769" s="955"/>
      <c r="E769" s="1010">
        <f t="shared" ref="E769:G772" si="87">E768+7</f>
        <v>44383</v>
      </c>
      <c r="F769" s="1010">
        <f t="shared" si="87"/>
        <v>44387</v>
      </c>
      <c r="G769" s="954">
        <f t="shared" si="87"/>
        <v>44400</v>
      </c>
    </row>
    <row r="770" s="928" customFormat="1" ht="15.75" customHeight="1" spans="1:7">
      <c r="A770" s="982"/>
      <c r="B770" s="1096" t="s">
        <v>526</v>
      </c>
      <c r="C770" s="1097" t="s">
        <v>527</v>
      </c>
      <c r="D770" s="955"/>
      <c r="E770" s="1010">
        <f t="shared" si="87"/>
        <v>44390</v>
      </c>
      <c r="F770" s="1010">
        <f t="shared" si="87"/>
        <v>44394</v>
      </c>
      <c r="G770" s="954">
        <f t="shared" si="87"/>
        <v>44407</v>
      </c>
    </row>
    <row r="771" s="928" customFormat="1" ht="15.75" customHeight="1" spans="1:7">
      <c r="A771" s="982"/>
      <c r="B771" s="1096" t="s">
        <v>528</v>
      </c>
      <c r="C771" s="1097" t="s">
        <v>529</v>
      </c>
      <c r="D771" s="955"/>
      <c r="E771" s="1010">
        <f t="shared" si="87"/>
        <v>44397</v>
      </c>
      <c r="F771" s="1010">
        <f t="shared" si="87"/>
        <v>44401</v>
      </c>
      <c r="G771" s="954">
        <f t="shared" si="87"/>
        <v>44414</v>
      </c>
    </row>
    <row r="772" s="928" customFormat="1" ht="15.75" customHeight="1" spans="1:7">
      <c r="A772" s="982"/>
      <c r="B772" s="1011" t="s">
        <v>530</v>
      </c>
      <c r="C772" s="1011" t="s">
        <v>525</v>
      </c>
      <c r="D772" s="959"/>
      <c r="E772" s="1010">
        <f t="shared" si="87"/>
        <v>44404</v>
      </c>
      <c r="F772" s="1010">
        <f t="shared" si="87"/>
        <v>44408</v>
      </c>
      <c r="G772" s="954">
        <f t="shared" si="87"/>
        <v>44421</v>
      </c>
    </row>
    <row r="773" s="928" customFormat="1" ht="15.75" customHeight="1" spans="1:7">
      <c r="A773" s="982"/>
      <c r="B773" s="973"/>
      <c r="C773" s="979"/>
      <c r="D773" s="942"/>
      <c r="E773" s="981"/>
      <c r="F773" s="979"/>
      <c r="G773" s="979"/>
    </row>
    <row r="774" s="928" customFormat="1" ht="15.75" customHeight="1" spans="1:7">
      <c r="A774" s="982"/>
      <c r="B774" s="946" t="s">
        <v>5</v>
      </c>
      <c r="C774" s="946" t="s">
        <v>6</v>
      </c>
      <c r="D774" s="946" t="s">
        <v>7</v>
      </c>
      <c r="E774" s="947" t="s">
        <v>8</v>
      </c>
      <c r="F774" s="947" t="s">
        <v>8</v>
      </c>
      <c r="G774" s="946" t="s">
        <v>531</v>
      </c>
    </row>
    <row r="775" s="928" customFormat="1" ht="15.75" customHeight="1" spans="1:7">
      <c r="A775" s="982"/>
      <c r="B775" s="948"/>
      <c r="C775" s="948"/>
      <c r="D775" s="948"/>
      <c r="E775" s="1029" t="s">
        <v>9</v>
      </c>
      <c r="F775" s="983" t="s">
        <v>10</v>
      </c>
      <c r="G775" s="947" t="s">
        <v>11</v>
      </c>
    </row>
    <row r="776" s="928" customFormat="1" ht="15.75" customHeight="1" spans="1:7">
      <c r="A776" s="982"/>
      <c r="B776" s="950"/>
      <c r="C776" s="947"/>
      <c r="D776" s="952" t="s">
        <v>532</v>
      </c>
      <c r="E776" s="1010">
        <v>44376</v>
      </c>
      <c r="F776" s="1010">
        <f>E776+5</f>
        <v>44381</v>
      </c>
      <c r="G776" s="954">
        <v>7</v>
      </c>
    </row>
    <row r="777" s="928" customFormat="1" ht="15.75" customHeight="1" spans="1:7">
      <c r="A777" s="982"/>
      <c r="B777" s="950" t="s">
        <v>533</v>
      </c>
      <c r="C777" s="947" t="s">
        <v>534</v>
      </c>
      <c r="D777" s="1049"/>
      <c r="E777" s="1010">
        <f t="shared" ref="E777:G780" si="88">E776+7</f>
        <v>44383</v>
      </c>
      <c r="F777" s="1010">
        <f t="shared" si="88"/>
        <v>44388</v>
      </c>
      <c r="G777" s="954">
        <f t="shared" si="88"/>
        <v>14</v>
      </c>
    </row>
    <row r="778" s="928" customFormat="1" ht="15.75" customHeight="1" spans="1:7">
      <c r="A778" s="982"/>
      <c r="B778" s="950"/>
      <c r="C778" s="947"/>
      <c r="D778" s="1049"/>
      <c r="E778" s="1010">
        <f t="shared" si="88"/>
        <v>44390</v>
      </c>
      <c r="F778" s="1010">
        <f t="shared" si="88"/>
        <v>44395</v>
      </c>
      <c r="G778" s="954">
        <f t="shared" si="88"/>
        <v>21</v>
      </c>
    </row>
    <row r="779" s="928" customFormat="1" ht="15.75" customHeight="1" spans="1:7">
      <c r="A779" s="982"/>
      <c r="B779" s="950" t="s">
        <v>535</v>
      </c>
      <c r="C779" s="989" t="s">
        <v>536</v>
      </c>
      <c r="D779" s="1049"/>
      <c r="E779" s="1010">
        <f t="shared" si="88"/>
        <v>44397</v>
      </c>
      <c r="F779" s="1010">
        <f t="shared" si="88"/>
        <v>44402</v>
      </c>
      <c r="G779" s="954">
        <f t="shared" si="88"/>
        <v>28</v>
      </c>
    </row>
    <row r="780" s="928" customFormat="1" ht="15.75" customHeight="1" spans="1:7">
      <c r="A780" s="982"/>
      <c r="B780" s="1011"/>
      <c r="C780" s="947"/>
      <c r="D780" s="1050"/>
      <c r="E780" s="1010">
        <f t="shared" si="88"/>
        <v>44404</v>
      </c>
      <c r="F780" s="1010">
        <f t="shared" si="88"/>
        <v>44409</v>
      </c>
      <c r="G780" s="954">
        <f t="shared" si="88"/>
        <v>35</v>
      </c>
    </row>
    <row r="781" s="928" customFormat="1" ht="15.75" customHeight="1" spans="1:7">
      <c r="A781" s="982"/>
      <c r="B781" s="973"/>
      <c r="C781" s="979"/>
      <c r="D781" s="942"/>
      <c r="E781" s="981"/>
      <c r="F781" s="979"/>
      <c r="G781" s="979"/>
    </row>
    <row r="782" s="928" customFormat="1" ht="15.75" customHeight="1" spans="1:7">
      <c r="A782" s="982"/>
      <c r="B782" s="980"/>
      <c r="C782" s="973"/>
      <c r="D782" s="977"/>
      <c r="E782" s="972"/>
      <c r="F782" s="972"/>
      <c r="G782" s="972"/>
    </row>
    <row r="783" s="928" customFormat="1" ht="15.75" customHeight="1" spans="1:7">
      <c r="A783" s="1001" t="s">
        <v>537</v>
      </c>
      <c r="B783" s="1001"/>
      <c r="C783" s="1001"/>
      <c r="D783" s="1001"/>
      <c r="E783" s="1001"/>
      <c r="F783" s="1001"/>
      <c r="G783" s="1001"/>
    </row>
    <row r="784" s="928" customFormat="1" ht="15.75" customHeight="1" spans="1:7">
      <c r="A784" s="982"/>
      <c r="B784" s="943" t="s">
        <v>208</v>
      </c>
      <c r="C784" s="1098"/>
      <c r="D784" s="942"/>
      <c r="E784" s="942"/>
      <c r="F784" s="943"/>
      <c r="G784" s="1099"/>
    </row>
    <row r="785" s="928" customFormat="1" ht="15.75" customHeight="1" spans="1:7">
      <c r="A785" s="982" t="s">
        <v>538</v>
      </c>
      <c r="B785" s="946" t="s">
        <v>5</v>
      </c>
      <c r="C785" s="946" t="s">
        <v>6</v>
      </c>
      <c r="D785" s="946" t="s">
        <v>7</v>
      </c>
      <c r="E785" s="947" t="s">
        <v>8</v>
      </c>
      <c r="F785" s="947" t="s">
        <v>8</v>
      </c>
      <c r="G785" s="946" t="s">
        <v>539</v>
      </c>
    </row>
    <row r="786" s="928" customFormat="1" ht="15.75" customHeight="1" spans="1:7">
      <c r="A786" s="982"/>
      <c r="B786" s="948"/>
      <c r="C786" s="948"/>
      <c r="D786" s="948"/>
      <c r="E786" s="1029" t="s">
        <v>9</v>
      </c>
      <c r="F786" s="983" t="s">
        <v>10</v>
      </c>
      <c r="G786" s="947" t="s">
        <v>11</v>
      </c>
    </row>
    <row r="787" s="928" customFormat="1" ht="15.75" customHeight="1" spans="1:7">
      <c r="A787" s="982"/>
      <c r="B787" s="950"/>
      <c r="C787" s="947"/>
      <c r="D787" s="952" t="s">
        <v>532</v>
      </c>
      <c r="E787" s="1010">
        <v>44376</v>
      </c>
      <c r="F787" s="1010">
        <f>E787+5</f>
        <v>44381</v>
      </c>
      <c r="G787" s="954">
        <f>F787+17</f>
        <v>44398</v>
      </c>
    </row>
    <row r="788" s="928" customFormat="1" ht="15.75" customHeight="1" spans="1:7">
      <c r="A788" s="982"/>
      <c r="B788" s="950" t="s">
        <v>533</v>
      </c>
      <c r="C788" s="947" t="s">
        <v>534</v>
      </c>
      <c r="D788" s="1049"/>
      <c r="E788" s="1010">
        <f t="shared" ref="E788:G791" si="89">E787+7</f>
        <v>44383</v>
      </c>
      <c r="F788" s="1010">
        <f t="shared" si="89"/>
        <v>44388</v>
      </c>
      <c r="G788" s="954">
        <f t="shared" si="89"/>
        <v>44405</v>
      </c>
    </row>
    <row r="789" s="928" customFormat="1" ht="15.75" customHeight="1" spans="1:7">
      <c r="A789" s="982"/>
      <c r="B789" s="950"/>
      <c r="C789" s="947"/>
      <c r="D789" s="1049"/>
      <c r="E789" s="1010">
        <f t="shared" si="89"/>
        <v>44390</v>
      </c>
      <c r="F789" s="1010">
        <f t="shared" si="89"/>
        <v>44395</v>
      </c>
      <c r="G789" s="954">
        <f t="shared" si="89"/>
        <v>44412</v>
      </c>
    </row>
    <row r="790" s="928" customFormat="1" ht="15.75" customHeight="1" spans="1:7">
      <c r="A790" s="1089"/>
      <c r="B790" s="950" t="s">
        <v>535</v>
      </c>
      <c r="C790" s="989" t="s">
        <v>536</v>
      </c>
      <c r="D790" s="1049"/>
      <c r="E790" s="1010">
        <f t="shared" si="89"/>
        <v>44397</v>
      </c>
      <c r="F790" s="1010">
        <f t="shared" si="89"/>
        <v>44402</v>
      </c>
      <c r="G790" s="954">
        <f t="shared" si="89"/>
        <v>44419</v>
      </c>
    </row>
    <row r="791" s="928" customFormat="1" ht="15.75" customHeight="1" spans="1:7">
      <c r="A791" s="1004"/>
      <c r="B791" s="1011"/>
      <c r="C791" s="947"/>
      <c r="D791" s="1050"/>
      <c r="E791" s="1010">
        <f t="shared" si="89"/>
        <v>44404</v>
      </c>
      <c r="F791" s="1010">
        <f t="shared" si="89"/>
        <v>44409</v>
      </c>
      <c r="G791" s="954">
        <f t="shared" si="89"/>
        <v>44426</v>
      </c>
    </row>
    <row r="792" s="928" customFormat="1" ht="15.75" customHeight="1" spans="1:7">
      <c r="A792" s="982"/>
      <c r="B792" s="1100"/>
      <c r="C792" s="1100"/>
      <c r="D792" s="981"/>
      <c r="E792" s="981"/>
      <c r="F792" s="979"/>
      <c r="G792" s="1101"/>
    </row>
    <row r="793" s="928" customFormat="1" ht="15.75" customHeight="1" spans="1:7">
      <c r="A793" s="982"/>
      <c r="B793" s="946" t="s">
        <v>5</v>
      </c>
      <c r="C793" s="946" t="s">
        <v>6</v>
      </c>
      <c r="D793" s="947" t="s">
        <v>7</v>
      </c>
      <c r="E793" s="947" t="s">
        <v>8</v>
      </c>
      <c r="F793" s="947" t="s">
        <v>8</v>
      </c>
      <c r="G793" s="947" t="s">
        <v>539</v>
      </c>
    </row>
    <row r="794" s="928" customFormat="1" ht="15.75" customHeight="1" spans="1:7">
      <c r="A794" s="982"/>
      <c r="B794" s="948"/>
      <c r="C794" s="948"/>
      <c r="D794" s="947"/>
      <c r="E794" s="947" t="s">
        <v>9</v>
      </c>
      <c r="F794" s="947" t="s">
        <v>10</v>
      </c>
      <c r="G794" s="947" t="s">
        <v>11</v>
      </c>
    </row>
    <row r="795" s="928" customFormat="1" ht="15.75" customHeight="1" spans="1:7">
      <c r="A795" s="982"/>
      <c r="B795" s="950" t="s">
        <v>540</v>
      </c>
      <c r="C795" s="1011" t="s">
        <v>99</v>
      </c>
      <c r="D795" s="955" t="s">
        <v>541</v>
      </c>
      <c r="E795" s="954">
        <v>44378</v>
      </c>
      <c r="F795" s="954">
        <f>E795+3</f>
        <v>44381</v>
      </c>
      <c r="G795" s="954">
        <f>F795+15</f>
        <v>44396</v>
      </c>
    </row>
    <row r="796" s="928" customFormat="1" ht="15.75" customHeight="1" spans="1:7">
      <c r="A796" s="982"/>
      <c r="B796" s="950" t="s">
        <v>500</v>
      </c>
      <c r="C796" s="1011"/>
      <c r="D796" s="955"/>
      <c r="E796" s="954">
        <f t="shared" ref="E796:G799" si="90">E795+7</f>
        <v>44385</v>
      </c>
      <c r="F796" s="954">
        <f t="shared" si="90"/>
        <v>44388</v>
      </c>
      <c r="G796" s="954">
        <f t="shared" si="90"/>
        <v>44403</v>
      </c>
    </row>
    <row r="797" s="928" customFormat="1" ht="15.75" customHeight="1" spans="1:7">
      <c r="A797" s="982"/>
      <c r="B797" s="950" t="s">
        <v>542</v>
      </c>
      <c r="C797" s="1011" t="s">
        <v>543</v>
      </c>
      <c r="D797" s="955"/>
      <c r="E797" s="954">
        <f t="shared" si="90"/>
        <v>44392</v>
      </c>
      <c r="F797" s="954">
        <f t="shared" si="90"/>
        <v>44395</v>
      </c>
      <c r="G797" s="954">
        <f t="shared" si="90"/>
        <v>44410</v>
      </c>
    </row>
    <row r="798" s="928" customFormat="1" ht="15.75" customHeight="1" spans="1:7">
      <c r="A798" s="982"/>
      <c r="B798" s="950" t="s">
        <v>544</v>
      </c>
      <c r="C798" s="1011" t="s">
        <v>545</v>
      </c>
      <c r="D798" s="955"/>
      <c r="E798" s="954">
        <f t="shared" si="90"/>
        <v>44399</v>
      </c>
      <c r="F798" s="954">
        <f t="shared" si="90"/>
        <v>44402</v>
      </c>
      <c r="G798" s="954">
        <f t="shared" si="90"/>
        <v>44417</v>
      </c>
    </row>
    <row r="799" s="928" customFormat="1" ht="15.75" customHeight="1" spans="1:7">
      <c r="A799" s="982"/>
      <c r="B799" s="1011" t="s">
        <v>546</v>
      </c>
      <c r="C799" s="1011" t="s">
        <v>13</v>
      </c>
      <c r="D799" s="959"/>
      <c r="E799" s="954">
        <f t="shared" si="90"/>
        <v>44406</v>
      </c>
      <c r="F799" s="954">
        <f t="shared" si="90"/>
        <v>44409</v>
      </c>
      <c r="G799" s="954">
        <f t="shared" si="90"/>
        <v>44424</v>
      </c>
    </row>
    <row r="800" s="928" customFormat="1" ht="15.75" customHeight="1" spans="1:7">
      <c r="A800" s="982"/>
      <c r="B800" s="973"/>
      <c r="C800" s="969"/>
      <c r="D800" s="977"/>
      <c r="E800" s="972"/>
      <c r="F800" s="972"/>
      <c r="G800" s="972"/>
    </row>
    <row r="801" s="928" customFormat="1" ht="15.75" customHeight="1" spans="1:7">
      <c r="A801" s="982"/>
      <c r="B801" s="1100"/>
      <c r="C801" s="1100"/>
      <c r="D801" s="981"/>
      <c r="E801" s="981"/>
      <c r="F801" s="979"/>
      <c r="G801" s="1101"/>
    </row>
    <row r="802" s="928" customFormat="1" ht="15.75" customHeight="1" spans="1:7">
      <c r="A802" s="982"/>
      <c r="B802" s="979"/>
      <c r="C802" s="1100"/>
      <c r="D802" s="981"/>
      <c r="E802" s="981"/>
      <c r="F802" s="1101"/>
      <c r="G802" s="1101"/>
    </row>
    <row r="803" s="928" customFormat="1" ht="15.75" customHeight="1" spans="1:7">
      <c r="A803" s="982"/>
      <c r="B803" s="946" t="s">
        <v>5</v>
      </c>
      <c r="C803" s="946" t="s">
        <v>6</v>
      </c>
      <c r="D803" s="946" t="s">
        <v>7</v>
      </c>
      <c r="E803" s="947" t="s">
        <v>8</v>
      </c>
      <c r="F803" s="947" t="s">
        <v>8</v>
      </c>
      <c r="G803" s="1102" t="s">
        <v>547</v>
      </c>
    </row>
    <row r="804" s="928" customFormat="1" ht="15.75" customHeight="1" spans="1:7">
      <c r="A804" s="982" t="s">
        <v>548</v>
      </c>
      <c r="B804" s="948"/>
      <c r="C804" s="948"/>
      <c r="D804" s="948"/>
      <c r="E804" s="954" t="s">
        <v>9</v>
      </c>
      <c r="F804" s="947" t="s">
        <v>10</v>
      </c>
      <c r="G804" s="947" t="s">
        <v>11</v>
      </c>
    </row>
    <row r="805" s="928" customFormat="1" ht="15.75" customHeight="1" spans="1:7">
      <c r="A805" s="982"/>
      <c r="B805" s="950" t="s">
        <v>290</v>
      </c>
      <c r="C805" s="950" t="s">
        <v>291</v>
      </c>
      <c r="D805" s="952" t="s">
        <v>549</v>
      </c>
      <c r="E805" s="954">
        <v>44373</v>
      </c>
      <c r="F805" s="954">
        <f>E805+5</f>
        <v>44378</v>
      </c>
      <c r="G805" s="954">
        <f>F805+12</f>
        <v>44390</v>
      </c>
    </row>
    <row r="806" s="928" customFormat="1" ht="15.75" customHeight="1" spans="1:7">
      <c r="A806" s="982"/>
      <c r="B806" s="950" t="s">
        <v>293</v>
      </c>
      <c r="C806" s="950" t="s">
        <v>294</v>
      </c>
      <c r="D806" s="955"/>
      <c r="E806" s="954">
        <f>E805+7</f>
        <v>44380</v>
      </c>
      <c r="F806" s="954">
        <f>F805+7</f>
        <v>44385</v>
      </c>
      <c r="G806" s="954">
        <f>G805+7</f>
        <v>44397</v>
      </c>
    </row>
    <row r="807" s="928" customFormat="1" ht="15.75" customHeight="1" spans="1:7">
      <c r="A807" s="982"/>
      <c r="B807" s="950" t="s">
        <v>295</v>
      </c>
      <c r="C807" s="950" t="s">
        <v>296</v>
      </c>
      <c r="D807" s="955"/>
      <c r="E807" s="954">
        <f t="shared" ref="E807:G809" si="91">E806+7</f>
        <v>44387</v>
      </c>
      <c r="F807" s="954">
        <f t="shared" si="91"/>
        <v>44392</v>
      </c>
      <c r="G807" s="954">
        <f t="shared" si="91"/>
        <v>44404</v>
      </c>
    </row>
    <row r="808" s="928" customFormat="1" ht="15.75" customHeight="1" spans="1:7">
      <c r="A808" s="982"/>
      <c r="B808" s="950" t="s">
        <v>297</v>
      </c>
      <c r="C808" s="950" t="s">
        <v>298</v>
      </c>
      <c r="D808" s="955"/>
      <c r="E808" s="954">
        <f t="shared" si="91"/>
        <v>44394</v>
      </c>
      <c r="F808" s="954">
        <f t="shared" si="91"/>
        <v>44399</v>
      </c>
      <c r="G808" s="954">
        <f t="shared" si="91"/>
        <v>44411</v>
      </c>
    </row>
    <row r="809" s="928" customFormat="1" ht="15.75" customHeight="1" spans="1:7">
      <c r="A809" s="1066"/>
      <c r="B809" s="950" t="s">
        <v>299</v>
      </c>
      <c r="C809" s="950" t="s">
        <v>300</v>
      </c>
      <c r="D809" s="959"/>
      <c r="E809" s="954">
        <f t="shared" si="91"/>
        <v>44401</v>
      </c>
      <c r="F809" s="954">
        <f t="shared" si="91"/>
        <v>44406</v>
      </c>
      <c r="G809" s="954">
        <f t="shared" si="91"/>
        <v>44418</v>
      </c>
    </row>
    <row r="810" s="928" customFormat="1" ht="15.75" customHeight="1" spans="1:7">
      <c r="A810" s="982"/>
      <c r="B810" s="973"/>
      <c r="C810" s="973"/>
      <c r="D810" s="977"/>
      <c r="E810" s="972"/>
      <c r="F810" s="972"/>
      <c r="G810" s="972"/>
    </row>
    <row r="811" s="928" customFormat="1" ht="15.75" customHeight="1" spans="1:7">
      <c r="A811" s="982"/>
      <c r="B811" s="979"/>
      <c r="C811" s="1100"/>
      <c r="D811" s="981"/>
      <c r="E811" s="981"/>
      <c r="F811" s="979"/>
      <c r="G811" s="1101"/>
    </row>
    <row r="812" s="928" customFormat="1" ht="15.75" customHeight="1" spans="1:7">
      <c r="A812" s="982" t="s">
        <v>550</v>
      </c>
      <c r="B812" s="946" t="s">
        <v>5</v>
      </c>
      <c r="C812" s="946" t="s">
        <v>6</v>
      </c>
      <c r="D812" s="946" t="s">
        <v>7</v>
      </c>
      <c r="E812" s="947" t="s">
        <v>8</v>
      </c>
      <c r="F812" s="947" t="s">
        <v>8</v>
      </c>
      <c r="G812" s="946" t="s">
        <v>539</v>
      </c>
    </row>
    <row r="813" s="928" customFormat="1" ht="15.75" customHeight="1" spans="1:7">
      <c r="A813" s="982"/>
      <c r="B813" s="948"/>
      <c r="C813" s="948"/>
      <c r="D813" s="948"/>
      <c r="E813" s="1029" t="s">
        <v>9</v>
      </c>
      <c r="F813" s="983" t="s">
        <v>10</v>
      </c>
      <c r="G813" s="947" t="s">
        <v>11</v>
      </c>
    </row>
    <row r="814" s="928" customFormat="1" ht="15.75" customHeight="1" spans="1:7">
      <c r="A814" s="982"/>
      <c r="B814" s="950"/>
      <c r="C814" s="947"/>
      <c r="D814" s="952" t="s">
        <v>551</v>
      </c>
      <c r="E814" s="1010">
        <v>44376</v>
      </c>
      <c r="F814" s="1010">
        <f>E814+5</f>
        <v>44381</v>
      </c>
      <c r="G814" s="954">
        <f>F814+17</f>
        <v>44398</v>
      </c>
    </row>
    <row r="815" s="928" customFormat="1" ht="15.75" customHeight="1" spans="1:7">
      <c r="A815" s="982"/>
      <c r="B815" s="950" t="s">
        <v>533</v>
      </c>
      <c r="C815" s="947" t="s">
        <v>534</v>
      </c>
      <c r="D815" s="1049"/>
      <c r="E815" s="1010">
        <f t="shared" ref="E815:G818" si="92">E814+7</f>
        <v>44383</v>
      </c>
      <c r="F815" s="1010">
        <f t="shared" si="92"/>
        <v>44388</v>
      </c>
      <c r="G815" s="954">
        <f t="shared" si="92"/>
        <v>44405</v>
      </c>
    </row>
    <row r="816" s="928" customFormat="1" ht="15.75" customHeight="1" spans="1:7">
      <c r="A816" s="982"/>
      <c r="B816" s="950"/>
      <c r="C816" s="947"/>
      <c r="D816" s="1049"/>
      <c r="E816" s="1010">
        <f t="shared" si="92"/>
        <v>44390</v>
      </c>
      <c r="F816" s="1010">
        <f t="shared" si="92"/>
        <v>44395</v>
      </c>
      <c r="G816" s="954">
        <f t="shared" si="92"/>
        <v>44412</v>
      </c>
    </row>
    <row r="817" s="928" customFormat="1" ht="15.75" customHeight="1" spans="1:7">
      <c r="A817" s="982"/>
      <c r="B817" s="950" t="s">
        <v>535</v>
      </c>
      <c r="C817" s="989" t="s">
        <v>536</v>
      </c>
      <c r="D817" s="1049"/>
      <c r="E817" s="1010">
        <f t="shared" si="92"/>
        <v>44397</v>
      </c>
      <c r="F817" s="1010">
        <f t="shared" si="92"/>
        <v>44402</v>
      </c>
      <c r="G817" s="954">
        <f t="shared" si="92"/>
        <v>44419</v>
      </c>
    </row>
    <row r="818" s="928" customFormat="1" ht="15.75" customHeight="1" spans="1:7">
      <c r="A818" s="1066"/>
      <c r="B818" s="1011"/>
      <c r="C818" s="947"/>
      <c r="D818" s="1050"/>
      <c r="E818" s="1010">
        <f t="shared" si="92"/>
        <v>44404</v>
      </c>
      <c r="F818" s="1010">
        <f t="shared" si="92"/>
        <v>44409</v>
      </c>
      <c r="G818" s="954">
        <f t="shared" si="92"/>
        <v>44426</v>
      </c>
    </row>
    <row r="819" s="928" customFormat="1" ht="15.75" customHeight="1" spans="1:7">
      <c r="A819" s="982"/>
      <c r="B819" s="1103"/>
      <c r="C819" s="1100"/>
      <c r="D819" s="981"/>
      <c r="E819" s="981"/>
      <c r="F819" s="979"/>
      <c r="G819" s="1101"/>
    </row>
    <row r="820" s="928" customFormat="1" ht="15.75" customHeight="1" spans="1:7">
      <c r="A820" s="982"/>
      <c r="B820" s="979"/>
      <c r="C820" s="1100"/>
      <c r="D820" s="981"/>
      <c r="E820" s="981"/>
      <c r="F820" s="979"/>
      <c r="G820" s="1101"/>
    </row>
    <row r="821" s="928" customFormat="1" ht="15.75" customHeight="1" spans="1:7">
      <c r="A821" s="982" t="s">
        <v>552</v>
      </c>
      <c r="B821" s="962" t="s">
        <v>5</v>
      </c>
      <c r="C821" s="962" t="s">
        <v>6</v>
      </c>
      <c r="D821" s="946" t="s">
        <v>7</v>
      </c>
      <c r="E821" s="947" t="s">
        <v>8</v>
      </c>
      <c r="F821" s="947" t="s">
        <v>8</v>
      </c>
      <c r="G821" s="947" t="s">
        <v>552</v>
      </c>
    </row>
    <row r="822" s="928" customFormat="1" ht="15.75" customHeight="1" spans="1:7">
      <c r="A822" s="982"/>
      <c r="B822" s="963"/>
      <c r="C822" s="963"/>
      <c r="D822" s="948"/>
      <c r="E822" s="1029" t="s">
        <v>9</v>
      </c>
      <c r="F822" s="983" t="s">
        <v>10</v>
      </c>
      <c r="G822" s="947" t="s">
        <v>11</v>
      </c>
    </row>
    <row r="823" s="928" customFormat="1" ht="15.75" customHeight="1" spans="1:7">
      <c r="A823" s="982"/>
      <c r="B823" s="1094" t="s">
        <v>500</v>
      </c>
      <c r="C823" s="1095" t="s">
        <v>208</v>
      </c>
      <c r="D823" s="952" t="s">
        <v>501</v>
      </c>
      <c r="E823" s="1010">
        <v>44380</v>
      </c>
      <c r="F823" s="1010">
        <f>E823+4</f>
        <v>44384</v>
      </c>
      <c r="G823" s="954">
        <f>F823+31</f>
        <v>44415</v>
      </c>
    </row>
    <row r="824" s="928" customFormat="1" ht="15.75" customHeight="1" spans="1:7">
      <c r="A824" s="982"/>
      <c r="B824" s="1094" t="s">
        <v>500</v>
      </c>
      <c r="C824" s="1095" t="s">
        <v>208</v>
      </c>
      <c r="D824" s="1049"/>
      <c r="E824" s="1010">
        <f t="shared" ref="E824:G827" si="93">E823+7</f>
        <v>44387</v>
      </c>
      <c r="F824" s="1010">
        <f t="shared" si="93"/>
        <v>44391</v>
      </c>
      <c r="G824" s="954">
        <f t="shared" si="93"/>
        <v>44422</v>
      </c>
    </row>
    <row r="825" s="928" customFormat="1" ht="15.75" customHeight="1" spans="1:7">
      <c r="A825" s="982"/>
      <c r="B825" s="1094" t="s">
        <v>500</v>
      </c>
      <c r="C825" s="1095" t="s">
        <v>503</v>
      </c>
      <c r="D825" s="1049"/>
      <c r="E825" s="1010">
        <f t="shared" si="93"/>
        <v>44394</v>
      </c>
      <c r="F825" s="1010">
        <f t="shared" si="93"/>
        <v>44398</v>
      </c>
      <c r="G825" s="954">
        <f t="shared" si="93"/>
        <v>44429</v>
      </c>
    </row>
    <row r="826" s="928" customFormat="1" ht="15.75" customHeight="1" spans="1:7">
      <c r="A826" s="982"/>
      <c r="B826" s="1094" t="s">
        <v>502</v>
      </c>
      <c r="C826" s="1095" t="s">
        <v>208</v>
      </c>
      <c r="D826" s="1049"/>
      <c r="E826" s="1010">
        <f t="shared" si="93"/>
        <v>44401</v>
      </c>
      <c r="F826" s="1010">
        <f t="shared" si="93"/>
        <v>44405</v>
      </c>
      <c r="G826" s="954">
        <f t="shared" si="93"/>
        <v>44436</v>
      </c>
    </row>
    <row r="827" s="928" customFormat="1" ht="15.75" customHeight="1" spans="1:7">
      <c r="A827" s="1066"/>
      <c r="B827" s="1094" t="s">
        <v>500</v>
      </c>
      <c r="C827" s="1048" t="s">
        <v>208</v>
      </c>
      <c r="D827" s="1050"/>
      <c r="E827" s="1010">
        <f t="shared" si="93"/>
        <v>44408</v>
      </c>
      <c r="F827" s="1010">
        <f t="shared" si="93"/>
        <v>44412</v>
      </c>
      <c r="G827" s="954">
        <f t="shared" si="93"/>
        <v>44443</v>
      </c>
    </row>
    <row r="828" s="928" customFormat="1" ht="15.75" customHeight="1" spans="1:7">
      <c r="A828" s="982"/>
      <c r="B828" s="973"/>
      <c r="C828" s="979"/>
      <c r="D828" s="977"/>
      <c r="E828" s="977"/>
      <c r="F828" s="1104"/>
      <c r="G828" s="972"/>
    </row>
    <row r="829" s="928" customFormat="1" ht="15.75" customHeight="1" spans="1:7">
      <c r="A829" s="982"/>
      <c r="B829" s="979"/>
      <c r="C829" s="1100"/>
      <c r="D829" s="1101"/>
      <c r="E829" s="1101"/>
      <c r="F829" s="979"/>
      <c r="G829" s="1101"/>
    </row>
    <row r="830" s="928" customFormat="1" ht="15.75" customHeight="1" spans="1:7">
      <c r="A830" s="982" t="s">
        <v>553</v>
      </c>
      <c r="B830" s="962" t="s">
        <v>5</v>
      </c>
      <c r="C830" s="962" t="s">
        <v>6</v>
      </c>
      <c r="D830" s="946" t="s">
        <v>7</v>
      </c>
      <c r="E830" s="947" t="s">
        <v>8</v>
      </c>
      <c r="F830" s="947" t="s">
        <v>8</v>
      </c>
      <c r="G830" s="946" t="s">
        <v>553</v>
      </c>
    </row>
    <row r="831" s="928" customFormat="1" ht="15.75" customHeight="1" spans="1:7">
      <c r="A831" s="982"/>
      <c r="B831" s="963"/>
      <c r="C831" s="963"/>
      <c r="D831" s="948"/>
      <c r="E831" s="1029" t="s">
        <v>9</v>
      </c>
      <c r="F831" s="983" t="s">
        <v>10</v>
      </c>
      <c r="G831" s="947" t="s">
        <v>11</v>
      </c>
    </row>
    <row r="832" s="928" customFormat="1" ht="15.75" customHeight="1" spans="1:7">
      <c r="A832" s="982"/>
      <c r="B832" s="1094" t="s">
        <v>500</v>
      </c>
      <c r="C832" s="1095" t="s">
        <v>208</v>
      </c>
      <c r="D832" s="964" t="s">
        <v>501</v>
      </c>
      <c r="E832" s="1024">
        <v>44380</v>
      </c>
      <c r="F832" s="1024">
        <f>E832+4</f>
        <v>44384</v>
      </c>
      <c r="G832" s="1025">
        <f>F832+20</f>
        <v>44404</v>
      </c>
    </row>
    <row r="833" s="928" customFormat="1" ht="15.75" customHeight="1" spans="1:7">
      <c r="A833" s="982"/>
      <c r="B833" s="1094" t="s">
        <v>500</v>
      </c>
      <c r="C833" s="1095" t="s">
        <v>208</v>
      </c>
      <c r="D833" s="1105"/>
      <c r="E833" s="1024">
        <f t="shared" ref="E833:G836" si="94">E832+7</f>
        <v>44387</v>
      </c>
      <c r="F833" s="1024">
        <f t="shared" si="94"/>
        <v>44391</v>
      </c>
      <c r="G833" s="1025">
        <f t="shared" si="94"/>
        <v>44411</v>
      </c>
    </row>
    <row r="834" s="928" customFormat="1" ht="15.75" customHeight="1" spans="1:7">
      <c r="A834" s="982"/>
      <c r="B834" s="1094" t="s">
        <v>500</v>
      </c>
      <c r="C834" s="1095" t="s">
        <v>503</v>
      </c>
      <c r="D834" s="1105"/>
      <c r="E834" s="1024">
        <f t="shared" si="94"/>
        <v>44394</v>
      </c>
      <c r="F834" s="1024">
        <f t="shared" si="94"/>
        <v>44398</v>
      </c>
      <c r="G834" s="1025">
        <f t="shared" si="94"/>
        <v>44418</v>
      </c>
    </row>
    <row r="835" s="928" customFormat="1" ht="15.75" customHeight="1" spans="1:7">
      <c r="A835" s="982"/>
      <c r="B835" s="1094" t="s">
        <v>502</v>
      </c>
      <c r="C835" s="1095" t="s">
        <v>208</v>
      </c>
      <c r="D835" s="1105"/>
      <c r="E835" s="1024">
        <f t="shared" si="94"/>
        <v>44401</v>
      </c>
      <c r="F835" s="1024">
        <f t="shared" si="94"/>
        <v>44405</v>
      </c>
      <c r="G835" s="1025">
        <f t="shared" si="94"/>
        <v>44425</v>
      </c>
    </row>
    <row r="836" s="928" customFormat="1" ht="15.75" customHeight="1" spans="1:7">
      <c r="A836" s="1066"/>
      <c r="B836" s="1094" t="s">
        <v>500</v>
      </c>
      <c r="C836" s="1048" t="s">
        <v>208</v>
      </c>
      <c r="D836" s="1106"/>
      <c r="E836" s="1024">
        <f t="shared" si="94"/>
        <v>44408</v>
      </c>
      <c r="F836" s="1024">
        <f t="shared" si="94"/>
        <v>44412</v>
      </c>
      <c r="G836" s="1025">
        <f t="shared" si="94"/>
        <v>44432</v>
      </c>
    </row>
    <row r="837" s="928" customFormat="1" ht="15.75" customHeight="1" spans="1:7">
      <c r="A837" s="982"/>
      <c r="B837" s="973"/>
      <c r="C837" s="973"/>
      <c r="D837" s="977"/>
      <c r="E837" s="977"/>
      <c r="F837" s="972"/>
      <c r="G837" s="972"/>
    </row>
    <row r="838" s="928" customFormat="1" ht="15.75" customHeight="1" spans="1:7">
      <c r="A838" s="982"/>
      <c r="B838" s="979"/>
      <c r="C838" s="1100"/>
      <c r="D838" s="981"/>
      <c r="E838" s="981"/>
      <c r="F838" s="979"/>
      <c r="G838" s="1101"/>
    </row>
    <row r="839" s="928" customFormat="1" ht="15.75" customHeight="1" spans="1:7">
      <c r="A839" s="982" t="s">
        <v>554</v>
      </c>
      <c r="B839" s="946" t="s">
        <v>5</v>
      </c>
      <c r="C839" s="946" t="s">
        <v>6</v>
      </c>
      <c r="D839" s="946" t="s">
        <v>7</v>
      </c>
      <c r="E839" s="947" t="s">
        <v>8</v>
      </c>
      <c r="F839" s="947" t="s">
        <v>8</v>
      </c>
      <c r="G839" s="947" t="s">
        <v>554</v>
      </c>
    </row>
    <row r="840" s="928" customFormat="1" ht="15.75" customHeight="1" spans="1:7">
      <c r="A840" s="982"/>
      <c r="B840" s="948"/>
      <c r="C840" s="948"/>
      <c r="D840" s="948"/>
      <c r="E840" s="1029" t="s">
        <v>9</v>
      </c>
      <c r="F840" s="983" t="s">
        <v>10</v>
      </c>
      <c r="G840" s="947" t="s">
        <v>11</v>
      </c>
    </row>
    <row r="841" s="928" customFormat="1" ht="15.75" customHeight="1" spans="1:7">
      <c r="A841" s="982"/>
      <c r="B841" s="950" t="s">
        <v>540</v>
      </c>
      <c r="C841" s="1011" t="s">
        <v>99</v>
      </c>
      <c r="D841" s="952" t="s">
        <v>541</v>
      </c>
      <c r="E841" s="1010">
        <v>44376</v>
      </c>
      <c r="F841" s="1010">
        <f>E841+5</f>
        <v>44381</v>
      </c>
      <c r="G841" s="954">
        <f>F841+22</f>
        <v>44403</v>
      </c>
    </row>
    <row r="842" s="928" customFormat="1" ht="15.75" customHeight="1" spans="1:7">
      <c r="A842" s="982"/>
      <c r="B842" s="950" t="s">
        <v>500</v>
      </c>
      <c r="C842" s="1011"/>
      <c r="D842" s="1049"/>
      <c r="E842" s="1010">
        <f t="shared" ref="E842:G845" si="95">E841+7</f>
        <v>44383</v>
      </c>
      <c r="F842" s="1010">
        <f t="shared" si="95"/>
        <v>44388</v>
      </c>
      <c r="G842" s="954">
        <f t="shared" si="95"/>
        <v>44410</v>
      </c>
    </row>
    <row r="843" s="928" customFormat="1" ht="15.75" customHeight="1" spans="1:7">
      <c r="A843" s="982"/>
      <c r="B843" s="950" t="s">
        <v>542</v>
      </c>
      <c r="C843" s="1011" t="s">
        <v>543</v>
      </c>
      <c r="D843" s="1049"/>
      <c r="E843" s="1010">
        <f t="shared" si="95"/>
        <v>44390</v>
      </c>
      <c r="F843" s="1010">
        <f t="shared" si="95"/>
        <v>44395</v>
      </c>
      <c r="G843" s="954">
        <f t="shared" si="95"/>
        <v>44417</v>
      </c>
    </row>
    <row r="844" s="928" customFormat="1" ht="15.75" customHeight="1" spans="1:7">
      <c r="A844" s="982"/>
      <c r="B844" s="950" t="s">
        <v>544</v>
      </c>
      <c r="C844" s="1011" t="s">
        <v>545</v>
      </c>
      <c r="D844" s="1049"/>
      <c r="E844" s="1010">
        <f t="shared" si="95"/>
        <v>44397</v>
      </c>
      <c r="F844" s="1010">
        <f t="shared" si="95"/>
        <v>44402</v>
      </c>
      <c r="G844" s="954">
        <f t="shared" si="95"/>
        <v>44424</v>
      </c>
    </row>
    <row r="845" s="928" customFormat="1" ht="15.75" customHeight="1" spans="1:7">
      <c r="A845" s="982"/>
      <c r="B845" s="1011" t="s">
        <v>546</v>
      </c>
      <c r="C845" s="1011" t="s">
        <v>13</v>
      </c>
      <c r="D845" s="1050"/>
      <c r="E845" s="1010">
        <f t="shared" si="95"/>
        <v>44404</v>
      </c>
      <c r="F845" s="1010">
        <f t="shared" si="95"/>
        <v>44409</v>
      </c>
      <c r="G845" s="954">
        <f t="shared" si="95"/>
        <v>44431</v>
      </c>
    </row>
    <row r="846" s="928" customFormat="1" ht="15.75" customHeight="1" spans="1:7">
      <c r="A846" s="982"/>
      <c r="B846" s="973"/>
      <c r="C846" s="973"/>
      <c r="D846" s="977"/>
      <c r="E846" s="972"/>
      <c r="F846" s="972"/>
      <c r="G846" s="972"/>
    </row>
    <row r="847" s="928" customFormat="1" ht="15.75" customHeight="1" spans="1:7">
      <c r="A847" s="982"/>
      <c r="B847" s="979"/>
      <c r="C847" s="1100"/>
      <c r="D847" s="981"/>
      <c r="E847" s="981"/>
      <c r="F847" s="979"/>
      <c r="G847" s="1101"/>
    </row>
    <row r="848" s="928" customFormat="1" ht="15.75" customHeight="1" spans="1:7">
      <c r="A848" s="982"/>
      <c r="B848" s="979"/>
      <c r="C848" s="1100"/>
      <c r="D848" s="981"/>
      <c r="E848" s="981"/>
      <c r="F848" s="979"/>
      <c r="G848" s="1101"/>
    </row>
    <row r="849" s="928" customFormat="1" ht="15.75" customHeight="1" spans="1:7">
      <c r="A849" s="982"/>
      <c r="B849" s="946" t="s">
        <v>5</v>
      </c>
      <c r="C849" s="946" t="s">
        <v>6</v>
      </c>
      <c r="D849" s="946" t="s">
        <v>7</v>
      </c>
      <c r="E849" s="947" t="s">
        <v>8</v>
      </c>
      <c r="F849" s="947" t="s">
        <v>8</v>
      </c>
      <c r="G849" s="947" t="s">
        <v>554</v>
      </c>
    </row>
    <row r="850" s="928" customFormat="1" ht="15.75" customHeight="1" spans="1:7">
      <c r="A850" s="982"/>
      <c r="B850" s="948"/>
      <c r="C850" s="948"/>
      <c r="D850" s="948"/>
      <c r="E850" s="1029" t="s">
        <v>9</v>
      </c>
      <c r="F850" s="983" t="s">
        <v>10</v>
      </c>
      <c r="G850" s="947" t="s">
        <v>11</v>
      </c>
    </row>
    <row r="851" s="928" customFormat="1" ht="15.75" customHeight="1" spans="1:7">
      <c r="A851" s="982"/>
      <c r="B851" s="950" t="s">
        <v>540</v>
      </c>
      <c r="C851" s="1011" t="s">
        <v>99</v>
      </c>
      <c r="D851" s="952" t="s">
        <v>541</v>
      </c>
      <c r="E851" s="1010">
        <v>44376</v>
      </c>
      <c r="F851" s="1010">
        <f>E851+5</f>
        <v>44381</v>
      </c>
      <c r="G851" s="954">
        <f>F851+24</f>
        <v>44405</v>
      </c>
    </row>
    <row r="852" s="928" customFormat="1" ht="15.75" customHeight="1" spans="1:7">
      <c r="A852" s="982"/>
      <c r="B852" s="950" t="s">
        <v>500</v>
      </c>
      <c r="C852" s="1011"/>
      <c r="D852" s="1049"/>
      <c r="E852" s="1010">
        <f t="shared" ref="E852:G854" si="96">E851+7</f>
        <v>44383</v>
      </c>
      <c r="F852" s="1010">
        <f t="shared" si="96"/>
        <v>44388</v>
      </c>
      <c r="G852" s="954">
        <f t="shared" si="96"/>
        <v>44412</v>
      </c>
    </row>
    <row r="853" s="928" customFormat="1" ht="15.75" customHeight="1" spans="1:7">
      <c r="A853" s="982"/>
      <c r="B853" s="950" t="s">
        <v>542</v>
      </c>
      <c r="C853" s="1011" t="s">
        <v>543</v>
      </c>
      <c r="D853" s="1049"/>
      <c r="E853" s="1010">
        <f t="shared" si="96"/>
        <v>44390</v>
      </c>
      <c r="F853" s="1010">
        <f t="shared" si="96"/>
        <v>44395</v>
      </c>
      <c r="G853" s="954">
        <f t="shared" si="96"/>
        <v>44419</v>
      </c>
    </row>
    <row r="854" s="928" customFormat="1" ht="15.75" customHeight="1" spans="1:7">
      <c r="A854" s="982"/>
      <c r="B854" s="950" t="s">
        <v>544</v>
      </c>
      <c r="C854" s="1011" t="s">
        <v>545</v>
      </c>
      <c r="D854" s="1049"/>
      <c r="E854" s="1010">
        <f t="shared" si="96"/>
        <v>44397</v>
      </c>
      <c r="F854" s="1010">
        <f t="shared" si="96"/>
        <v>44402</v>
      </c>
      <c r="G854" s="954">
        <f t="shared" si="96"/>
        <v>44426</v>
      </c>
    </row>
    <row r="855" s="928" customFormat="1" ht="15.75" customHeight="1" spans="1:7">
      <c r="A855" s="1066"/>
      <c r="B855" s="1011" t="s">
        <v>546</v>
      </c>
      <c r="C855" s="1011" t="s">
        <v>13</v>
      </c>
      <c r="D855" s="1050"/>
      <c r="E855" s="1010">
        <f>E854+7</f>
        <v>44404</v>
      </c>
      <c r="F855" s="1010">
        <f>F854+7</f>
        <v>44409</v>
      </c>
      <c r="G855" s="954">
        <f>G854+7</f>
        <v>44433</v>
      </c>
    </row>
    <row r="856" s="928" customFormat="1" ht="15.75" customHeight="1" spans="1:7">
      <c r="A856" s="982"/>
      <c r="B856" s="973"/>
      <c r="C856" s="973"/>
      <c r="D856" s="977"/>
      <c r="E856" s="972"/>
      <c r="F856" s="972"/>
      <c r="G856" s="972"/>
    </row>
    <row r="857" s="928" customFormat="1" ht="15.75" customHeight="1" spans="1:7">
      <c r="A857" s="982"/>
      <c r="B857" s="979" t="s">
        <v>208</v>
      </c>
      <c r="C857" s="1103"/>
      <c r="D857" s="981"/>
      <c r="E857" s="981"/>
      <c r="F857" s="979"/>
      <c r="G857" s="1101"/>
    </row>
    <row r="858" s="928" customFormat="1" ht="15.75" customHeight="1" spans="1:7">
      <c r="A858" s="982"/>
      <c r="B858" s="973"/>
      <c r="C858" s="969"/>
      <c r="D858" s="977"/>
      <c r="E858" s="972"/>
      <c r="F858" s="972"/>
      <c r="G858" s="972"/>
    </row>
    <row r="859" s="928" customFormat="1" ht="15.75" customHeight="1" spans="1:7">
      <c r="A859" s="982" t="s">
        <v>555</v>
      </c>
      <c r="B859" s="946" t="s">
        <v>5</v>
      </c>
      <c r="C859" s="946" t="s">
        <v>6</v>
      </c>
      <c r="D859" s="946" t="s">
        <v>7</v>
      </c>
      <c r="E859" s="947" t="s">
        <v>8</v>
      </c>
      <c r="F859" s="947" t="s">
        <v>8</v>
      </c>
      <c r="G859" s="946" t="s">
        <v>556</v>
      </c>
    </row>
    <row r="860" s="928" customFormat="1" ht="15.75" customHeight="1" spans="1:7">
      <c r="A860" s="982"/>
      <c r="B860" s="948"/>
      <c r="C860" s="948"/>
      <c r="D860" s="948"/>
      <c r="E860" s="1029" t="s">
        <v>9</v>
      </c>
      <c r="F860" s="983" t="s">
        <v>10</v>
      </c>
      <c r="G860" s="947" t="s">
        <v>11</v>
      </c>
    </row>
    <row r="861" s="928" customFormat="1" ht="15.75" customHeight="1" spans="1:7">
      <c r="A861" s="982"/>
      <c r="B861" s="950" t="s">
        <v>540</v>
      </c>
      <c r="C861" s="1011" t="s">
        <v>99</v>
      </c>
      <c r="D861" s="952" t="s">
        <v>541</v>
      </c>
      <c r="E861" s="1010">
        <v>44376</v>
      </c>
      <c r="F861" s="1010">
        <f>E861+5</f>
        <v>44381</v>
      </c>
      <c r="G861" s="954">
        <f>F861+17</f>
        <v>44398</v>
      </c>
    </row>
    <row r="862" s="928" customFormat="1" ht="15.75" customHeight="1" spans="1:7">
      <c r="A862" s="982"/>
      <c r="B862" s="950" t="s">
        <v>500</v>
      </c>
      <c r="C862" s="1011"/>
      <c r="D862" s="955"/>
      <c r="E862" s="1010">
        <f t="shared" ref="E862:G865" si="97">E861+7</f>
        <v>44383</v>
      </c>
      <c r="F862" s="1010">
        <f t="shared" si="97"/>
        <v>44388</v>
      </c>
      <c r="G862" s="954">
        <f t="shared" si="97"/>
        <v>44405</v>
      </c>
    </row>
    <row r="863" s="928" customFormat="1" ht="15.75" customHeight="1" spans="1:7">
      <c r="A863" s="982"/>
      <c r="B863" s="950" t="s">
        <v>542</v>
      </c>
      <c r="C863" s="1011" t="s">
        <v>543</v>
      </c>
      <c r="D863" s="955"/>
      <c r="E863" s="1010">
        <f t="shared" si="97"/>
        <v>44390</v>
      </c>
      <c r="F863" s="1010">
        <f t="shared" si="97"/>
        <v>44395</v>
      </c>
      <c r="G863" s="954">
        <f t="shared" si="97"/>
        <v>44412</v>
      </c>
    </row>
    <row r="864" s="928" customFormat="1" ht="15.75" customHeight="1" spans="1:7">
      <c r="A864" s="1066"/>
      <c r="B864" s="950" t="s">
        <v>544</v>
      </c>
      <c r="C864" s="1011" t="s">
        <v>545</v>
      </c>
      <c r="D864" s="955"/>
      <c r="E864" s="1010">
        <f t="shared" si="97"/>
        <v>44397</v>
      </c>
      <c r="F864" s="1010">
        <f t="shared" si="97"/>
        <v>44402</v>
      </c>
      <c r="G864" s="954">
        <f t="shared" si="97"/>
        <v>44419</v>
      </c>
    </row>
    <row r="865" s="928" customFormat="1" ht="15.75" customHeight="1" spans="1:7">
      <c r="A865" s="982"/>
      <c r="B865" s="1011" t="s">
        <v>546</v>
      </c>
      <c r="C865" s="1011" t="s">
        <v>13</v>
      </c>
      <c r="D865" s="959"/>
      <c r="E865" s="1010">
        <f t="shared" si="97"/>
        <v>44404</v>
      </c>
      <c r="F865" s="1010">
        <f t="shared" si="97"/>
        <v>44409</v>
      </c>
      <c r="G865" s="954">
        <f t="shared" si="97"/>
        <v>44426</v>
      </c>
    </row>
    <row r="866" s="928" customFormat="1" ht="15.75" customHeight="1" spans="1:7">
      <c r="A866" s="982"/>
      <c r="B866" s="973"/>
      <c r="C866" s="969"/>
      <c r="D866" s="977"/>
      <c r="E866" s="972"/>
      <c r="F866" s="972"/>
      <c r="G866" s="972"/>
    </row>
    <row r="867" s="928" customFormat="1" ht="15.75" customHeight="1" spans="1:7">
      <c r="A867" s="982" t="s">
        <v>557</v>
      </c>
      <c r="B867" s="1076" t="s">
        <v>5</v>
      </c>
      <c r="C867" s="946" t="s">
        <v>6</v>
      </c>
      <c r="D867" s="946" t="s">
        <v>7</v>
      </c>
      <c r="E867" s="947" t="s">
        <v>8</v>
      </c>
      <c r="F867" s="947" t="s">
        <v>8</v>
      </c>
      <c r="G867" s="947" t="s">
        <v>558</v>
      </c>
    </row>
    <row r="868" s="928" customFormat="1" ht="15.75" customHeight="1" spans="1:7">
      <c r="A868" s="982"/>
      <c r="B868" s="1076"/>
      <c r="C868" s="948"/>
      <c r="D868" s="948"/>
      <c r="E868" s="947" t="s">
        <v>9</v>
      </c>
      <c r="F868" s="947" t="s">
        <v>10</v>
      </c>
      <c r="G868" s="947" t="s">
        <v>559</v>
      </c>
    </row>
    <row r="869" s="928" customFormat="1" ht="15.75" customHeight="1" spans="1:7">
      <c r="A869" s="982"/>
      <c r="B869" s="989" t="s">
        <v>560</v>
      </c>
      <c r="C869" s="1107" t="s">
        <v>561</v>
      </c>
      <c r="D869" s="952" t="s">
        <v>562</v>
      </c>
      <c r="E869" s="954">
        <v>44377</v>
      </c>
      <c r="F869" s="954">
        <f>E869+3</f>
        <v>44380</v>
      </c>
      <c r="G869" s="954">
        <f>F869+17</f>
        <v>44397</v>
      </c>
    </row>
    <row r="870" s="928" customFormat="1" ht="15.75" customHeight="1" spans="1:7">
      <c r="A870" s="982"/>
      <c r="B870" s="950" t="s">
        <v>563</v>
      </c>
      <c r="C870" s="950" t="s">
        <v>543</v>
      </c>
      <c r="D870" s="955"/>
      <c r="E870" s="954">
        <f t="shared" ref="E870:G873" si="98">E869+7</f>
        <v>44384</v>
      </c>
      <c r="F870" s="954">
        <f t="shared" si="98"/>
        <v>44387</v>
      </c>
      <c r="G870" s="954">
        <f t="shared" si="98"/>
        <v>44404</v>
      </c>
    </row>
    <row r="871" s="928" customFormat="1" ht="15.75" customHeight="1" spans="1:7">
      <c r="A871" s="982"/>
      <c r="B871" s="989" t="s">
        <v>564</v>
      </c>
      <c r="C871" s="1107" t="s">
        <v>565</v>
      </c>
      <c r="D871" s="955"/>
      <c r="E871" s="954">
        <f>E870+7</f>
        <v>44391</v>
      </c>
      <c r="F871" s="954">
        <f>F870+7</f>
        <v>44394</v>
      </c>
      <c r="G871" s="954">
        <f>G870+7</f>
        <v>44411</v>
      </c>
    </row>
    <row r="872" s="928" customFormat="1" ht="15.75" customHeight="1" spans="1:7">
      <c r="A872" s="982"/>
      <c r="B872" s="989" t="s">
        <v>566</v>
      </c>
      <c r="C872" s="989" t="s">
        <v>567</v>
      </c>
      <c r="D872" s="955"/>
      <c r="E872" s="954">
        <f t="shared" si="98"/>
        <v>44398</v>
      </c>
      <c r="F872" s="954">
        <f t="shared" si="98"/>
        <v>44401</v>
      </c>
      <c r="G872" s="954">
        <f t="shared" si="98"/>
        <v>44418</v>
      </c>
    </row>
    <row r="873" s="928" customFormat="1" ht="15.75" customHeight="1" spans="1:7">
      <c r="A873" s="982"/>
      <c r="B873" s="950" t="s">
        <v>568</v>
      </c>
      <c r="C873" s="950" t="s">
        <v>569</v>
      </c>
      <c r="D873" s="959"/>
      <c r="E873" s="954">
        <f t="shared" si="98"/>
        <v>44405</v>
      </c>
      <c r="F873" s="954">
        <f t="shared" si="98"/>
        <v>44408</v>
      </c>
      <c r="G873" s="954">
        <f t="shared" si="98"/>
        <v>44425</v>
      </c>
    </row>
    <row r="874" s="928" customFormat="1" ht="15.75" customHeight="1" spans="1:7">
      <c r="A874" s="982"/>
      <c r="B874" s="973"/>
      <c r="C874" s="973"/>
      <c r="D874" s="977"/>
      <c r="E874" s="972"/>
      <c r="F874" s="972"/>
      <c r="G874" s="972"/>
    </row>
    <row r="875" s="928" customFormat="1" ht="15.75" customHeight="1" spans="1:7">
      <c r="A875" s="982"/>
      <c r="B875" s="973" t="s">
        <v>208</v>
      </c>
      <c r="C875" s="973"/>
      <c r="D875" s="977"/>
      <c r="E875" s="972"/>
      <c r="F875" s="972"/>
      <c r="G875" s="972"/>
    </row>
    <row r="876" s="928" customFormat="1" ht="15.75" customHeight="1" spans="1:7">
      <c r="A876" s="982"/>
      <c r="B876" s="973"/>
      <c r="C876" s="969"/>
      <c r="D876" s="977"/>
      <c r="E876" s="972"/>
      <c r="F876" s="972"/>
      <c r="G876" s="972"/>
    </row>
    <row r="877" s="928" customFormat="1" ht="15.75" customHeight="1" spans="1:7">
      <c r="A877" s="982"/>
      <c r="B877" s="973"/>
      <c r="C877" s="973"/>
      <c r="D877" s="977"/>
      <c r="E877" s="972"/>
      <c r="F877" s="972"/>
      <c r="G877" s="972"/>
    </row>
    <row r="878" s="928" customFormat="1" ht="15.75" customHeight="1" spans="1:7">
      <c r="A878" s="1001" t="s">
        <v>570</v>
      </c>
      <c r="B878" s="1001"/>
      <c r="C878" s="1001"/>
      <c r="D878" s="1001"/>
      <c r="E878" s="1001"/>
      <c r="F878" s="1001"/>
      <c r="G878" s="1001"/>
    </row>
    <row r="879" s="928" customFormat="1" ht="15.75" customHeight="1" spans="1:7">
      <c r="A879" s="982"/>
      <c r="B879" s="1034"/>
      <c r="C879" s="1034"/>
      <c r="D879" s="1034"/>
      <c r="E879" s="1034"/>
      <c r="F879" s="972"/>
      <c r="G879" s="972"/>
    </row>
    <row r="880" s="928" customFormat="1" ht="15.75" customHeight="1" spans="1:7">
      <c r="A880" s="982"/>
      <c r="B880" s="930"/>
      <c r="C880" s="980"/>
      <c r="D880" s="981"/>
      <c r="E880" s="981"/>
      <c r="F880" s="979"/>
      <c r="G880" s="979"/>
    </row>
    <row r="881" s="928" customFormat="1" ht="15.75" customHeight="1" spans="1:7">
      <c r="A881" s="982" t="s">
        <v>571</v>
      </c>
      <c r="B881" s="946" t="s">
        <v>5</v>
      </c>
      <c r="C881" s="946" t="s">
        <v>6</v>
      </c>
      <c r="D881" s="946" t="s">
        <v>7</v>
      </c>
      <c r="E881" s="947" t="s">
        <v>8</v>
      </c>
      <c r="F881" s="947" t="s">
        <v>8</v>
      </c>
      <c r="G881" s="947" t="s">
        <v>572</v>
      </c>
    </row>
    <row r="882" s="928" customFormat="1" ht="15.75" customHeight="1" spans="1:7">
      <c r="A882" s="982"/>
      <c r="B882" s="948"/>
      <c r="C882" s="948"/>
      <c r="D882" s="948"/>
      <c r="E882" s="1029" t="s">
        <v>9</v>
      </c>
      <c r="F882" s="947" t="s">
        <v>10</v>
      </c>
      <c r="G882" s="947" t="s">
        <v>11</v>
      </c>
    </row>
    <row r="883" s="928" customFormat="1" ht="15.75" customHeight="1" spans="1:7">
      <c r="A883" s="982"/>
      <c r="B883" s="947" t="s">
        <v>573</v>
      </c>
      <c r="C883" s="947" t="s">
        <v>574</v>
      </c>
      <c r="D883" s="946" t="s">
        <v>575</v>
      </c>
      <c r="E883" s="966">
        <v>44373</v>
      </c>
      <c r="F883" s="954">
        <f>E883+5</f>
        <v>44378</v>
      </c>
      <c r="G883" s="954">
        <f>F883+42</f>
        <v>44420</v>
      </c>
    </row>
    <row r="884" s="928" customFormat="1" ht="15.75" customHeight="1" spans="1:7">
      <c r="A884" s="982"/>
      <c r="B884" s="947" t="s">
        <v>576</v>
      </c>
      <c r="C884" s="947" t="s">
        <v>577</v>
      </c>
      <c r="D884" s="1036"/>
      <c r="E884" s="966">
        <f t="shared" ref="E884:G887" si="99">E883+7</f>
        <v>44380</v>
      </c>
      <c r="F884" s="966">
        <f t="shared" si="99"/>
        <v>44385</v>
      </c>
      <c r="G884" s="954">
        <f t="shared" si="99"/>
        <v>44427</v>
      </c>
    </row>
    <row r="885" s="928" customFormat="1" ht="15.75" customHeight="1" spans="1:7">
      <c r="A885" s="1089"/>
      <c r="B885" s="947" t="s">
        <v>578</v>
      </c>
      <c r="C885" s="947" t="s">
        <v>579</v>
      </c>
      <c r="D885" s="1036"/>
      <c r="E885" s="966">
        <f t="shared" si="99"/>
        <v>44387</v>
      </c>
      <c r="F885" s="966">
        <f t="shared" si="99"/>
        <v>44392</v>
      </c>
      <c r="G885" s="954">
        <f t="shared" si="99"/>
        <v>44434</v>
      </c>
    </row>
    <row r="886" s="928" customFormat="1" ht="15.75" customHeight="1" spans="1:7">
      <c r="A886" s="982"/>
      <c r="B886" s="947" t="s">
        <v>580</v>
      </c>
      <c r="C886" s="947" t="s">
        <v>581</v>
      </c>
      <c r="D886" s="1036"/>
      <c r="E886" s="966">
        <f t="shared" si="99"/>
        <v>44394</v>
      </c>
      <c r="F886" s="966">
        <f t="shared" si="99"/>
        <v>44399</v>
      </c>
      <c r="G886" s="954">
        <f t="shared" si="99"/>
        <v>44441</v>
      </c>
    </row>
    <row r="887" s="928" customFormat="1" ht="15.75" customHeight="1" spans="1:7">
      <c r="A887" s="982"/>
      <c r="B887" s="947" t="s">
        <v>582</v>
      </c>
      <c r="C887" s="947" t="s">
        <v>583</v>
      </c>
      <c r="D887" s="948"/>
      <c r="E887" s="966">
        <f t="shared" si="99"/>
        <v>44401</v>
      </c>
      <c r="F887" s="966">
        <f t="shared" si="99"/>
        <v>44406</v>
      </c>
      <c r="G887" s="954">
        <f t="shared" si="99"/>
        <v>44448</v>
      </c>
    </row>
    <row r="888" s="928" customFormat="1" ht="15.75" customHeight="1" spans="1:7">
      <c r="A888" s="982"/>
      <c r="B888" s="1034"/>
      <c r="C888" s="1034"/>
      <c r="D888" s="1034"/>
      <c r="E888" s="1034"/>
      <c r="F888" s="972"/>
      <c r="G888" s="972"/>
    </row>
    <row r="889" s="928" customFormat="1" ht="15.75" customHeight="1" spans="1:7">
      <c r="A889" s="982" t="s">
        <v>208</v>
      </c>
      <c r="B889" s="947" t="s">
        <v>5</v>
      </c>
      <c r="C889" s="946" t="s">
        <v>6</v>
      </c>
      <c r="D889" s="946" t="s">
        <v>7</v>
      </c>
      <c r="E889" s="947" t="s">
        <v>8</v>
      </c>
      <c r="F889" s="947" t="s">
        <v>8</v>
      </c>
      <c r="G889" s="947" t="s">
        <v>572</v>
      </c>
    </row>
    <row r="890" s="928" customFormat="1" ht="15.75" customHeight="1" spans="1:7">
      <c r="A890" s="982"/>
      <c r="B890" s="947"/>
      <c r="C890" s="948"/>
      <c r="D890" s="948"/>
      <c r="E890" s="1029" t="s">
        <v>9</v>
      </c>
      <c r="F890" s="947" t="s">
        <v>10</v>
      </c>
      <c r="G890" s="947" t="s">
        <v>11</v>
      </c>
    </row>
    <row r="891" s="928" customFormat="1" ht="15.75" customHeight="1" spans="1:7">
      <c r="A891" s="982"/>
      <c r="B891" s="947" t="s">
        <v>573</v>
      </c>
      <c r="C891" s="947" t="s">
        <v>574</v>
      </c>
      <c r="D891" s="946" t="s">
        <v>584</v>
      </c>
      <c r="E891" s="966">
        <v>44373</v>
      </c>
      <c r="F891" s="954">
        <f>E891+5</f>
        <v>44378</v>
      </c>
      <c r="G891" s="954">
        <f>F891+41</f>
        <v>44419</v>
      </c>
    </row>
    <row r="892" s="928" customFormat="1" ht="15.75" customHeight="1" spans="1:7">
      <c r="A892" s="982"/>
      <c r="B892" s="947" t="s">
        <v>576</v>
      </c>
      <c r="C892" s="947" t="s">
        <v>577</v>
      </c>
      <c r="D892" s="1036"/>
      <c r="E892" s="966">
        <f t="shared" ref="E892:G895" si="100">E891+7</f>
        <v>44380</v>
      </c>
      <c r="F892" s="966">
        <f t="shared" si="100"/>
        <v>44385</v>
      </c>
      <c r="G892" s="954">
        <f t="shared" si="100"/>
        <v>44426</v>
      </c>
    </row>
    <row r="893" s="928" customFormat="1" ht="15.75" customHeight="1" spans="1:7">
      <c r="A893" s="1089"/>
      <c r="B893" s="947" t="s">
        <v>578</v>
      </c>
      <c r="C893" s="947" t="s">
        <v>579</v>
      </c>
      <c r="D893" s="1036"/>
      <c r="E893" s="966">
        <f t="shared" si="100"/>
        <v>44387</v>
      </c>
      <c r="F893" s="966">
        <f t="shared" si="100"/>
        <v>44392</v>
      </c>
      <c r="G893" s="954">
        <f t="shared" si="100"/>
        <v>44433</v>
      </c>
    </row>
    <row r="894" s="928" customFormat="1" ht="15.75" customHeight="1" spans="1:7">
      <c r="A894" s="982"/>
      <c r="B894" s="947" t="s">
        <v>580</v>
      </c>
      <c r="C894" s="947" t="s">
        <v>581</v>
      </c>
      <c r="D894" s="1036"/>
      <c r="E894" s="966">
        <f t="shared" si="100"/>
        <v>44394</v>
      </c>
      <c r="F894" s="966">
        <f t="shared" si="100"/>
        <v>44399</v>
      </c>
      <c r="G894" s="954">
        <f t="shared" si="100"/>
        <v>44440</v>
      </c>
    </row>
    <row r="895" s="928" customFormat="1" ht="15.75" customHeight="1" spans="1:7">
      <c r="A895" s="982"/>
      <c r="B895" s="947" t="s">
        <v>582</v>
      </c>
      <c r="C895" s="947" t="s">
        <v>583</v>
      </c>
      <c r="D895" s="948"/>
      <c r="E895" s="966">
        <f t="shared" si="100"/>
        <v>44401</v>
      </c>
      <c r="F895" s="966">
        <f t="shared" si="100"/>
        <v>44406</v>
      </c>
      <c r="G895" s="954">
        <f t="shared" si="100"/>
        <v>44447</v>
      </c>
    </row>
    <row r="896" s="928" customFormat="1" ht="15.75" customHeight="1" spans="1:7">
      <c r="A896" s="982"/>
      <c r="B896" s="930"/>
      <c r="C896" s="980"/>
      <c r="D896" s="981"/>
      <c r="E896" s="981"/>
      <c r="F896" s="979"/>
      <c r="G896" s="979"/>
    </row>
    <row r="897" s="928" customFormat="1" ht="15.75" customHeight="1" spans="1:7">
      <c r="A897" s="982"/>
      <c r="B897" s="1034"/>
      <c r="C897" s="1034"/>
      <c r="D897" s="1034"/>
      <c r="E897" s="971"/>
      <c r="F897" s="971"/>
      <c r="G897" s="972"/>
    </row>
    <row r="898" s="928" customFormat="1" ht="15.75" customHeight="1" spans="1:7">
      <c r="A898" s="982" t="s">
        <v>585</v>
      </c>
      <c r="B898" s="946" t="s">
        <v>5</v>
      </c>
      <c r="C898" s="946" t="s">
        <v>6</v>
      </c>
      <c r="D898" s="946" t="s">
        <v>7</v>
      </c>
      <c r="E898" s="947" t="s">
        <v>8</v>
      </c>
      <c r="F898" s="947" t="s">
        <v>8</v>
      </c>
      <c r="G898" s="947" t="s">
        <v>586</v>
      </c>
    </row>
    <row r="899" s="928" customFormat="1" ht="15.75" customHeight="1" spans="1:7">
      <c r="A899" s="982"/>
      <c r="B899" s="948"/>
      <c r="C899" s="948"/>
      <c r="D899" s="948"/>
      <c r="E899" s="1029" t="s">
        <v>9</v>
      </c>
      <c r="F899" s="947" t="s">
        <v>10</v>
      </c>
      <c r="G899" s="947" t="s">
        <v>11</v>
      </c>
    </row>
    <row r="900" s="928" customFormat="1" ht="15.75" customHeight="1" spans="1:7">
      <c r="A900" s="982"/>
      <c r="B900" s="947" t="s">
        <v>573</v>
      </c>
      <c r="C900" s="947" t="s">
        <v>574</v>
      </c>
      <c r="D900" s="947" t="s">
        <v>575</v>
      </c>
      <c r="E900" s="966">
        <v>44373</v>
      </c>
      <c r="F900" s="954">
        <f>E900+5</f>
        <v>44378</v>
      </c>
      <c r="G900" s="954">
        <f>F900+39</f>
        <v>44417</v>
      </c>
    </row>
    <row r="901" s="928" customFormat="1" ht="15.75" customHeight="1" spans="1:7">
      <c r="A901" s="982"/>
      <c r="B901" s="947" t="s">
        <v>576</v>
      </c>
      <c r="C901" s="947" t="s">
        <v>577</v>
      </c>
      <c r="D901" s="947"/>
      <c r="E901" s="966">
        <f t="shared" ref="E901:G904" si="101">E900+7</f>
        <v>44380</v>
      </c>
      <c r="F901" s="966">
        <f t="shared" si="101"/>
        <v>44385</v>
      </c>
      <c r="G901" s="954">
        <f t="shared" si="101"/>
        <v>44424</v>
      </c>
    </row>
    <row r="902" s="928" customFormat="1" ht="15.75" customHeight="1" spans="1:7">
      <c r="A902" s="982"/>
      <c r="B902" s="947" t="s">
        <v>578</v>
      </c>
      <c r="C902" s="947" t="s">
        <v>579</v>
      </c>
      <c r="D902" s="947"/>
      <c r="E902" s="966">
        <f t="shared" si="101"/>
        <v>44387</v>
      </c>
      <c r="F902" s="966">
        <f t="shared" si="101"/>
        <v>44392</v>
      </c>
      <c r="G902" s="954">
        <f t="shared" si="101"/>
        <v>44431</v>
      </c>
    </row>
    <row r="903" s="928" customFormat="1" ht="15.75" customHeight="1" spans="1:7">
      <c r="A903" s="982"/>
      <c r="B903" s="947" t="s">
        <v>580</v>
      </c>
      <c r="C903" s="947" t="s">
        <v>581</v>
      </c>
      <c r="D903" s="947"/>
      <c r="E903" s="966">
        <f t="shared" si="101"/>
        <v>44394</v>
      </c>
      <c r="F903" s="966">
        <f t="shared" si="101"/>
        <v>44399</v>
      </c>
      <c r="G903" s="954">
        <f t="shared" si="101"/>
        <v>44438</v>
      </c>
    </row>
    <row r="904" s="928" customFormat="1" ht="15.75" customHeight="1" spans="1:7">
      <c r="A904" s="982"/>
      <c r="B904" s="947" t="s">
        <v>582</v>
      </c>
      <c r="C904" s="947" t="s">
        <v>583</v>
      </c>
      <c r="D904" s="947"/>
      <c r="E904" s="966">
        <f t="shared" si="101"/>
        <v>44401</v>
      </c>
      <c r="F904" s="966">
        <f t="shared" si="101"/>
        <v>44406</v>
      </c>
      <c r="G904" s="954">
        <f t="shared" si="101"/>
        <v>44445</v>
      </c>
    </row>
    <row r="905" s="928" customFormat="1" ht="15.75" customHeight="1" spans="1:7">
      <c r="A905" s="982"/>
      <c r="B905" s="1034"/>
      <c r="C905" s="1034"/>
      <c r="D905" s="1034"/>
      <c r="E905" s="1034"/>
      <c r="F905" s="972"/>
      <c r="G905" s="972"/>
    </row>
    <row r="906" s="928" customFormat="1" ht="15.75" customHeight="1" spans="1:7">
      <c r="A906" s="982"/>
      <c r="B906" s="947" t="s">
        <v>5</v>
      </c>
      <c r="C906" s="946" t="s">
        <v>6</v>
      </c>
      <c r="D906" s="946" t="s">
        <v>7</v>
      </c>
      <c r="E906" s="947" t="s">
        <v>8</v>
      </c>
      <c r="F906" s="947" t="s">
        <v>8</v>
      </c>
      <c r="G906" s="947" t="s">
        <v>586</v>
      </c>
    </row>
    <row r="907" s="928" customFormat="1" ht="15.75" customHeight="1" spans="1:7">
      <c r="A907" s="982"/>
      <c r="B907" s="947"/>
      <c r="C907" s="948"/>
      <c r="D907" s="948"/>
      <c r="E907" s="1029" t="s">
        <v>9</v>
      </c>
      <c r="F907" s="947" t="s">
        <v>10</v>
      </c>
      <c r="G907" s="947" t="s">
        <v>11</v>
      </c>
    </row>
    <row r="908" s="928" customFormat="1" ht="15.75" customHeight="1" spans="1:7">
      <c r="A908" s="982"/>
      <c r="B908" s="947" t="s">
        <v>573</v>
      </c>
      <c r="C908" s="947" t="s">
        <v>574</v>
      </c>
      <c r="D908" s="947" t="s">
        <v>584</v>
      </c>
      <c r="E908" s="966">
        <v>44373</v>
      </c>
      <c r="F908" s="954">
        <f>E908+5</f>
        <v>44378</v>
      </c>
      <c r="G908" s="954">
        <f>F908+38</f>
        <v>44416</v>
      </c>
    </row>
    <row r="909" s="928" customFormat="1" ht="15.75" customHeight="1" spans="1:7">
      <c r="A909" s="982"/>
      <c r="B909" s="947" t="s">
        <v>576</v>
      </c>
      <c r="C909" s="947" t="s">
        <v>577</v>
      </c>
      <c r="D909" s="947"/>
      <c r="E909" s="966">
        <f t="shared" ref="E909:G912" si="102">E908+7</f>
        <v>44380</v>
      </c>
      <c r="F909" s="966">
        <f t="shared" si="102"/>
        <v>44385</v>
      </c>
      <c r="G909" s="954">
        <f t="shared" si="102"/>
        <v>44423</v>
      </c>
    </row>
    <row r="910" s="928" customFormat="1" ht="15.75" customHeight="1" spans="1:7">
      <c r="A910" s="982"/>
      <c r="B910" s="947" t="s">
        <v>578</v>
      </c>
      <c r="C910" s="947" t="s">
        <v>579</v>
      </c>
      <c r="D910" s="947"/>
      <c r="E910" s="966">
        <f t="shared" si="102"/>
        <v>44387</v>
      </c>
      <c r="F910" s="966">
        <f t="shared" si="102"/>
        <v>44392</v>
      </c>
      <c r="G910" s="954">
        <f t="shared" si="102"/>
        <v>44430</v>
      </c>
    </row>
    <row r="911" s="928" customFormat="1" ht="15.75" customHeight="1" spans="1:7">
      <c r="A911" s="982" t="s">
        <v>208</v>
      </c>
      <c r="B911" s="947" t="s">
        <v>580</v>
      </c>
      <c r="C911" s="947" t="s">
        <v>581</v>
      </c>
      <c r="D911" s="947"/>
      <c r="E911" s="966">
        <f t="shared" si="102"/>
        <v>44394</v>
      </c>
      <c r="F911" s="966">
        <f t="shared" si="102"/>
        <v>44399</v>
      </c>
      <c r="G911" s="954">
        <f t="shared" si="102"/>
        <v>44437</v>
      </c>
    </row>
    <row r="912" s="928" customFormat="1" ht="15.75" customHeight="1" spans="1:7">
      <c r="A912" s="982"/>
      <c r="B912" s="947" t="s">
        <v>582</v>
      </c>
      <c r="C912" s="947" t="s">
        <v>583</v>
      </c>
      <c r="D912" s="947"/>
      <c r="E912" s="966">
        <f t="shared" si="102"/>
        <v>44401</v>
      </c>
      <c r="F912" s="966">
        <f t="shared" si="102"/>
        <v>44406</v>
      </c>
      <c r="G912" s="954">
        <f t="shared" si="102"/>
        <v>44444</v>
      </c>
    </row>
    <row r="913" s="928" customFormat="1" ht="15.75" customHeight="1" spans="1:7">
      <c r="A913" s="982"/>
      <c r="B913" s="1034"/>
      <c r="C913" s="1034"/>
      <c r="D913" s="1034"/>
      <c r="E913" s="971"/>
      <c r="F913" s="971"/>
      <c r="G913" s="972"/>
    </row>
    <row r="914" s="928" customFormat="1" ht="15.75" customHeight="1" spans="1:7">
      <c r="A914" s="982"/>
      <c r="B914" s="946" t="s">
        <v>5</v>
      </c>
      <c r="C914" s="946" t="s">
        <v>6</v>
      </c>
      <c r="D914" s="946" t="s">
        <v>7</v>
      </c>
      <c r="E914" s="947" t="s">
        <v>8</v>
      </c>
      <c r="F914" s="947" t="s">
        <v>8</v>
      </c>
      <c r="G914" s="947" t="s">
        <v>587</v>
      </c>
    </row>
    <row r="915" s="928" customFormat="1" ht="15.75" customHeight="1" spans="1:7">
      <c r="A915" s="982" t="s">
        <v>588</v>
      </c>
      <c r="B915" s="948"/>
      <c r="C915" s="948"/>
      <c r="D915" s="948"/>
      <c r="E915" s="1029" t="s">
        <v>9</v>
      </c>
      <c r="F915" s="947" t="s">
        <v>10</v>
      </c>
      <c r="G915" s="947" t="s">
        <v>11</v>
      </c>
    </row>
    <row r="916" s="928" customFormat="1" ht="15.75" customHeight="1" spans="1:7">
      <c r="A916" s="982"/>
      <c r="B916" s="947" t="s">
        <v>573</v>
      </c>
      <c r="C916" s="947" t="s">
        <v>574</v>
      </c>
      <c r="D916" s="947" t="s">
        <v>575</v>
      </c>
      <c r="E916" s="966">
        <v>44373</v>
      </c>
      <c r="F916" s="954">
        <f>E916+5</f>
        <v>44378</v>
      </c>
      <c r="G916" s="954">
        <f>F916+33</f>
        <v>44411</v>
      </c>
    </row>
    <row r="917" s="928" customFormat="1" ht="15.75" customHeight="1" spans="1:7">
      <c r="A917" s="982"/>
      <c r="B917" s="947" t="s">
        <v>576</v>
      </c>
      <c r="C917" s="947" t="s">
        <v>577</v>
      </c>
      <c r="D917" s="947"/>
      <c r="E917" s="966">
        <f t="shared" ref="E917:G920" si="103">E916+7</f>
        <v>44380</v>
      </c>
      <c r="F917" s="966">
        <f t="shared" si="103"/>
        <v>44385</v>
      </c>
      <c r="G917" s="954">
        <f t="shared" si="103"/>
        <v>44418</v>
      </c>
    </row>
    <row r="918" s="928" customFormat="1" ht="15.75" customHeight="1" spans="1:7">
      <c r="A918" s="982"/>
      <c r="B918" s="947" t="s">
        <v>578</v>
      </c>
      <c r="C918" s="947" t="s">
        <v>579</v>
      </c>
      <c r="D918" s="947"/>
      <c r="E918" s="966">
        <f t="shared" si="103"/>
        <v>44387</v>
      </c>
      <c r="F918" s="966">
        <f t="shared" si="103"/>
        <v>44392</v>
      </c>
      <c r="G918" s="954">
        <f t="shared" si="103"/>
        <v>44425</v>
      </c>
    </row>
    <row r="919" s="928" customFormat="1" ht="15.75" customHeight="1" spans="1:7">
      <c r="A919" s="982"/>
      <c r="B919" s="947" t="s">
        <v>580</v>
      </c>
      <c r="C919" s="947" t="s">
        <v>581</v>
      </c>
      <c r="D919" s="947"/>
      <c r="E919" s="966">
        <f t="shared" si="103"/>
        <v>44394</v>
      </c>
      <c r="F919" s="966">
        <f t="shared" si="103"/>
        <v>44399</v>
      </c>
      <c r="G919" s="954">
        <f t="shared" si="103"/>
        <v>44432</v>
      </c>
    </row>
    <row r="920" s="928" customFormat="1" ht="15.75" customHeight="1" spans="1:7">
      <c r="A920" s="982"/>
      <c r="B920" s="947" t="s">
        <v>582</v>
      </c>
      <c r="C920" s="947" t="s">
        <v>583</v>
      </c>
      <c r="D920" s="947"/>
      <c r="E920" s="966">
        <f t="shared" si="103"/>
        <v>44401</v>
      </c>
      <c r="F920" s="966">
        <f t="shared" si="103"/>
        <v>44406</v>
      </c>
      <c r="G920" s="954">
        <f t="shared" si="103"/>
        <v>44439</v>
      </c>
    </row>
    <row r="921" s="928" customFormat="1" ht="15.75" customHeight="1" spans="1:7">
      <c r="A921" s="982"/>
      <c r="B921" s="1034"/>
      <c r="C921" s="1034"/>
      <c r="D921" s="1034"/>
      <c r="E921" s="971"/>
      <c r="F921" s="971"/>
      <c r="G921" s="971"/>
    </row>
    <row r="922" s="928" customFormat="1" ht="15.75" customHeight="1" spans="1:7">
      <c r="A922" s="982"/>
      <c r="B922" s="946" t="s">
        <v>5</v>
      </c>
      <c r="C922" s="946" t="s">
        <v>6</v>
      </c>
      <c r="D922" s="952" t="s">
        <v>7</v>
      </c>
      <c r="E922" s="947" t="s">
        <v>8</v>
      </c>
      <c r="F922" s="947" t="s">
        <v>8</v>
      </c>
      <c r="G922" s="947" t="s">
        <v>587</v>
      </c>
    </row>
    <row r="923" s="928" customFormat="1" ht="15.75" customHeight="1" spans="1:7">
      <c r="A923" s="982"/>
      <c r="B923" s="948"/>
      <c r="C923" s="948"/>
      <c r="D923" s="959"/>
      <c r="E923" s="1029" t="s">
        <v>9</v>
      </c>
      <c r="F923" s="947" t="s">
        <v>10</v>
      </c>
      <c r="G923" s="947" t="s">
        <v>11</v>
      </c>
    </row>
    <row r="924" s="928" customFormat="1" ht="15.75" customHeight="1" spans="1:7">
      <c r="A924" s="982"/>
      <c r="B924" s="947" t="s">
        <v>573</v>
      </c>
      <c r="C924" s="947" t="s">
        <v>574</v>
      </c>
      <c r="D924" s="946" t="s">
        <v>584</v>
      </c>
      <c r="E924" s="966">
        <v>44373</v>
      </c>
      <c r="F924" s="954">
        <f>E924+5</f>
        <v>44378</v>
      </c>
      <c r="G924" s="954">
        <f>F924+32</f>
        <v>44410</v>
      </c>
    </row>
    <row r="925" s="928" customFormat="1" ht="15.75" customHeight="1" spans="1:7">
      <c r="A925" s="982"/>
      <c r="B925" s="947" t="s">
        <v>576</v>
      </c>
      <c r="C925" s="947" t="s">
        <v>577</v>
      </c>
      <c r="D925" s="1036"/>
      <c r="E925" s="966">
        <f t="shared" ref="E925:G928" si="104">E924+7</f>
        <v>44380</v>
      </c>
      <c r="F925" s="966">
        <f t="shared" si="104"/>
        <v>44385</v>
      </c>
      <c r="G925" s="954">
        <f t="shared" si="104"/>
        <v>44417</v>
      </c>
    </row>
    <row r="926" s="928" customFormat="1" ht="15.75" customHeight="1" spans="1:7">
      <c r="A926" s="982"/>
      <c r="B926" s="947" t="s">
        <v>578</v>
      </c>
      <c r="C926" s="947" t="s">
        <v>579</v>
      </c>
      <c r="D926" s="1036"/>
      <c r="E926" s="966">
        <f t="shared" si="104"/>
        <v>44387</v>
      </c>
      <c r="F926" s="966">
        <f t="shared" si="104"/>
        <v>44392</v>
      </c>
      <c r="G926" s="954">
        <f t="shared" si="104"/>
        <v>44424</v>
      </c>
    </row>
    <row r="927" s="928" customFormat="1" ht="15.75" customHeight="1" spans="1:7">
      <c r="A927" s="982" t="s">
        <v>208</v>
      </c>
      <c r="B927" s="947" t="s">
        <v>580</v>
      </c>
      <c r="C927" s="947" t="s">
        <v>581</v>
      </c>
      <c r="D927" s="1036"/>
      <c r="E927" s="966">
        <f t="shared" si="104"/>
        <v>44394</v>
      </c>
      <c r="F927" s="966">
        <f t="shared" si="104"/>
        <v>44399</v>
      </c>
      <c r="G927" s="954">
        <f t="shared" si="104"/>
        <v>44431</v>
      </c>
    </row>
    <row r="928" s="928" customFormat="1" ht="15.75" customHeight="1" spans="1:7">
      <c r="A928" s="982"/>
      <c r="B928" s="947" t="s">
        <v>582</v>
      </c>
      <c r="C928" s="947" t="s">
        <v>583</v>
      </c>
      <c r="D928" s="948"/>
      <c r="E928" s="966">
        <f t="shared" si="104"/>
        <v>44401</v>
      </c>
      <c r="F928" s="966">
        <f t="shared" si="104"/>
        <v>44406</v>
      </c>
      <c r="G928" s="954">
        <f t="shared" si="104"/>
        <v>44438</v>
      </c>
    </row>
    <row r="929" s="928" customFormat="1" ht="15.75" customHeight="1" spans="1:7">
      <c r="A929" s="982"/>
      <c r="B929" s="930"/>
      <c r="C929" s="980"/>
      <c r="D929" s="981"/>
      <c r="E929" s="981"/>
      <c r="F929" s="979"/>
      <c r="G929" s="979"/>
    </row>
    <row r="930" s="928" customFormat="1" ht="15.75" customHeight="1" spans="1:7">
      <c r="A930" s="982" t="s">
        <v>589</v>
      </c>
      <c r="B930" s="946" t="s">
        <v>5</v>
      </c>
      <c r="C930" s="952" t="s">
        <v>6</v>
      </c>
      <c r="D930" s="952" t="s">
        <v>7</v>
      </c>
      <c r="E930" s="947" t="s">
        <v>8</v>
      </c>
      <c r="F930" s="947" t="s">
        <v>8</v>
      </c>
      <c r="G930" s="947" t="s">
        <v>590</v>
      </c>
    </row>
    <row r="931" s="928" customFormat="1" ht="15.75" customHeight="1" spans="1:7">
      <c r="A931" s="982"/>
      <c r="B931" s="948"/>
      <c r="C931" s="959"/>
      <c r="D931" s="959"/>
      <c r="E931" s="1029" t="s">
        <v>9</v>
      </c>
      <c r="F931" s="947" t="s">
        <v>10</v>
      </c>
      <c r="G931" s="947" t="s">
        <v>11</v>
      </c>
    </row>
    <row r="932" s="928" customFormat="1" ht="15.75" customHeight="1" spans="1:7">
      <c r="A932" s="982"/>
      <c r="B932" s="947" t="s">
        <v>573</v>
      </c>
      <c r="C932" s="947" t="s">
        <v>574</v>
      </c>
      <c r="D932" s="946" t="s">
        <v>575</v>
      </c>
      <c r="E932" s="966">
        <v>44373</v>
      </c>
      <c r="F932" s="954">
        <f>E932+5</f>
        <v>44378</v>
      </c>
      <c r="G932" s="954">
        <f>F932+37</f>
        <v>44415</v>
      </c>
    </row>
    <row r="933" s="928" customFormat="1" ht="15.75" customHeight="1" spans="1:7">
      <c r="A933" s="982"/>
      <c r="B933" s="947" t="s">
        <v>576</v>
      </c>
      <c r="C933" s="947" t="s">
        <v>577</v>
      </c>
      <c r="D933" s="1036"/>
      <c r="E933" s="966">
        <f t="shared" ref="E933:G936" si="105">E932+7</f>
        <v>44380</v>
      </c>
      <c r="F933" s="966">
        <f t="shared" si="105"/>
        <v>44385</v>
      </c>
      <c r="G933" s="954">
        <f t="shared" si="105"/>
        <v>44422</v>
      </c>
    </row>
    <row r="934" s="928" customFormat="1" ht="15.75" customHeight="1" spans="1:7">
      <c r="A934" s="982"/>
      <c r="B934" s="947" t="s">
        <v>578</v>
      </c>
      <c r="C934" s="947" t="s">
        <v>579</v>
      </c>
      <c r="D934" s="1036"/>
      <c r="E934" s="966">
        <f t="shared" si="105"/>
        <v>44387</v>
      </c>
      <c r="F934" s="966">
        <f t="shared" si="105"/>
        <v>44392</v>
      </c>
      <c r="G934" s="954">
        <f t="shared" si="105"/>
        <v>44429</v>
      </c>
    </row>
    <row r="935" s="928" customFormat="1" ht="15.75" customHeight="1" spans="1:7">
      <c r="A935" s="982"/>
      <c r="B935" s="947" t="s">
        <v>580</v>
      </c>
      <c r="C935" s="947" t="s">
        <v>581</v>
      </c>
      <c r="D935" s="1036"/>
      <c r="E935" s="966">
        <f t="shared" si="105"/>
        <v>44394</v>
      </c>
      <c r="F935" s="966">
        <f t="shared" si="105"/>
        <v>44399</v>
      </c>
      <c r="G935" s="954">
        <f t="shared" si="105"/>
        <v>44436</v>
      </c>
    </row>
    <row r="936" s="928" customFormat="1" ht="15.75" customHeight="1" spans="1:7">
      <c r="A936" s="982"/>
      <c r="B936" s="947" t="s">
        <v>582</v>
      </c>
      <c r="C936" s="947" t="s">
        <v>583</v>
      </c>
      <c r="D936" s="948"/>
      <c r="E936" s="966">
        <f t="shared" si="105"/>
        <v>44401</v>
      </c>
      <c r="F936" s="966">
        <f t="shared" si="105"/>
        <v>44406</v>
      </c>
      <c r="G936" s="954">
        <f t="shared" si="105"/>
        <v>44443</v>
      </c>
    </row>
    <row r="937" s="928" customFormat="1" ht="15.75" customHeight="1" spans="1:7">
      <c r="A937" s="982"/>
      <c r="B937" s="1034"/>
      <c r="C937" s="1034"/>
      <c r="D937" s="1034"/>
      <c r="E937" s="1034"/>
      <c r="F937" s="972"/>
      <c r="G937" s="972"/>
    </row>
    <row r="938" s="928" customFormat="1" ht="15.75" customHeight="1" spans="1:7">
      <c r="A938" s="982"/>
      <c r="B938" s="930"/>
      <c r="C938" s="980"/>
      <c r="D938" s="981"/>
      <c r="E938" s="981"/>
      <c r="F938" s="979"/>
      <c r="G938" s="979"/>
    </row>
    <row r="939" s="928" customFormat="1" ht="15.75" customHeight="1" spans="1:7">
      <c r="A939" s="982" t="s">
        <v>591</v>
      </c>
      <c r="B939" s="946" t="s">
        <v>5</v>
      </c>
      <c r="C939" s="952" t="s">
        <v>6</v>
      </c>
      <c r="D939" s="952" t="s">
        <v>7</v>
      </c>
      <c r="E939" s="947" t="s">
        <v>8</v>
      </c>
      <c r="F939" s="947" t="s">
        <v>8</v>
      </c>
      <c r="G939" s="947" t="s">
        <v>592</v>
      </c>
    </row>
    <row r="940" s="928" customFormat="1" ht="15.75" customHeight="1" spans="1:7">
      <c r="A940" s="982"/>
      <c r="B940" s="948"/>
      <c r="C940" s="959"/>
      <c r="D940" s="959"/>
      <c r="E940" s="1029" t="s">
        <v>9</v>
      </c>
      <c r="F940" s="947" t="s">
        <v>10</v>
      </c>
      <c r="G940" s="947" t="s">
        <v>11</v>
      </c>
    </row>
    <row r="941" s="928" customFormat="1" ht="15.75" customHeight="1" spans="1:7">
      <c r="A941" s="982"/>
      <c r="B941" s="947" t="s">
        <v>576</v>
      </c>
      <c r="C941" s="947" t="s">
        <v>593</v>
      </c>
      <c r="D941" s="946" t="s">
        <v>594</v>
      </c>
      <c r="E941" s="966">
        <v>44378</v>
      </c>
      <c r="F941" s="954">
        <f>E941+5</f>
        <v>44383</v>
      </c>
      <c r="G941" s="954">
        <f>F941+34</f>
        <v>44417</v>
      </c>
    </row>
    <row r="942" s="928" customFormat="1" ht="15.75" customHeight="1" spans="1:7">
      <c r="A942" s="982"/>
      <c r="B942" s="947" t="s">
        <v>578</v>
      </c>
      <c r="C942" s="947" t="s">
        <v>48</v>
      </c>
      <c r="D942" s="1036"/>
      <c r="E942" s="966">
        <f t="shared" ref="E942:G944" si="106">E941+7</f>
        <v>44385</v>
      </c>
      <c r="F942" s="966">
        <f t="shared" si="106"/>
        <v>44390</v>
      </c>
      <c r="G942" s="954">
        <f t="shared" si="106"/>
        <v>44424</v>
      </c>
    </row>
    <row r="943" s="928" customFormat="1" ht="15.75" customHeight="1" spans="1:7">
      <c r="A943" s="982"/>
      <c r="B943" s="947" t="s">
        <v>580</v>
      </c>
      <c r="C943" s="947" t="s">
        <v>50</v>
      </c>
      <c r="D943" s="1036"/>
      <c r="E943" s="966">
        <f t="shared" si="106"/>
        <v>44392</v>
      </c>
      <c r="F943" s="966">
        <f t="shared" si="106"/>
        <v>44397</v>
      </c>
      <c r="G943" s="954">
        <f t="shared" si="106"/>
        <v>44431</v>
      </c>
    </row>
    <row r="944" s="928" customFormat="1" ht="15.75" customHeight="1" spans="1:7">
      <c r="A944" s="982"/>
      <c r="B944" s="947" t="s">
        <v>582</v>
      </c>
      <c r="C944" s="947" t="s">
        <v>52</v>
      </c>
      <c r="D944" s="1036"/>
      <c r="E944" s="966">
        <f t="shared" si="106"/>
        <v>44399</v>
      </c>
      <c r="F944" s="966">
        <f t="shared" si="106"/>
        <v>44404</v>
      </c>
      <c r="G944" s="954">
        <f t="shared" si="106"/>
        <v>44438</v>
      </c>
    </row>
    <row r="945" s="928" customFormat="1" ht="15.75" customHeight="1" spans="1:7">
      <c r="A945" s="982"/>
      <c r="B945" s="947"/>
      <c r="C945" s="947"/>
      <c r="D945" s="948"/>
      <c r="E945" s="966">
        <f>E944+8</f>
        <v>44407</v>
      </c>
      <c r="F945" s="966">
        <f>F944+7</f>
        <v>44411</v>
      </c>
      <c r="G945" s="954">
        <f>G944+7</f>
        <v>44445</v>
      </c>
    </row>
    <row r="946" s="928" customFormat="1" ht="15.75" customHeight="1" spans="1:7">
      <c r="A946" s="982"/>
      <c r="B946" s="1034"/>
      <c r="C946" s="1034"/>
      <c r="D946" s="1034"/>
      <c r="E946" s="1034"/>
      <c r="F946" s="972"/>
      <c r="G946" s="972"/>
    </row>
    <row r="947" s="928" customFormat="1" ht="15.75" customHeight="1" spans="1:7">
      <c r="A947" s="982"/>
      <c r="B947" s="930"/>
      <c r="C947" s="980"/>
      <c r="D947" s="981"/>
      <c r="E947" s="981"/>
      <c r="F947" s="979"/>
      <c r="G947" s="979"/>
    </row>
    <row r="948" s="928" customFormat="1" ht="15.75" customHeight="1" spans="1:7">
      <c r="A948" s="982" t="s">
        <v>595</v>
      </c>
      <c r="B948" s="962" t="s">
        <v>5</v>
      </c>
      <c r="C948" s="952" t="s">
        <v>6</v>
      </c>
      <c r="D948" s="952" t="s">
        <v>7</v>
      </c>
      <c r="E948" s="947" t="s">
        <v>8</v>
      </c>
      <c r="F948" s="947" t="s">
        <v>8</v>
      </c>
      <c r="G948" s="947" t="s">
        <v>595</v>
      </c>
    </row>
    <row r="949" s="928" customFormat="1" ht="15.75" customHeight="1" spans="1:7">
      <c r="A949" s="982"/>
      <c r="B949" s="963"/>
      <c r="C949" s="959"/>
      <c r="D949" s="959"/>
      <c r="E949" s="1029" t="s">
        <v>9</v>
      </c>
      <c r="F949" s="947" t="s">
        <v>10</v>
      </c>
      <c r="G949" s="947" t="s">
        <v>11</v>
      </c>
    </row>
    <row r="950" s="928" customFormat="1" ht="15.75" customHeight="1" spans="1:7">
      <c r="A950" s="982"/>
      <c r="B950" s="950" t="s">
        <v>596</v>
      </c>
      <c r="C950" s="950" t="s">
        <v>447</v>
      </c>
      <c r="D950" s="946" t="s">
        <v>597</v>
      </c>
      <c r="E950" s="954">
        <v>44374</v>
      </c>
      <c r="F950" s="954">
        <f>E950+4</f>
        <v>44378</v>
      </c>
      <c r="G950" s="954">
        <f>F950+27</f>
        <v>44405</v>
      </c>
    </row>
    <row r="951" s="928" customFormat="1" ht="15.75" customHeight="1" spans="1:7">
      <c r="A951" s="982"/>
      <c r="B951" s="950" t="s">
        <v>598</v>
      </c>
      <c r="C951" s="950" t="s">
        <v>448</v>
      </c>
      <c r="D951" s="1081"/>
      <c r="E951" s="954">
        <f t="shared" ref="E951:G954" si="107">E950+7</f>
        <v>44381</v>
      </c>
      <c r="F951" s="954">
        <f t="shared" si="107"/>
        <v>44385</v>
      </c>
      <c r="G951" s="954">
        <f t="shared" si="107"/>
        <v>44412</v>
      </c>
    </row>
    <row r="952" s="928" customFormat="1" ht="15.75" customHeight="1" spans="1:7">
      <c r="A952" s="982"/>
      <c r="B952" s="950" t="s">
        <v>599</v>
      </c>
      <c r="C952" s="950" t="s">
        <v>457</v>
      </c>
      <c r="D952" s="1081"/>
      <c r="E952" s="954">
        <f t="shared" si="107"/>
        <v>44388</v>
      </c>
      <c r="F952" s="954">
        <f t="shared" si="107"/>
        <v>44392</v>
      </c>
      <c r="G952" s="954">
        <f t="shared" si="107"/>
        <v>44419</v>
      </c>
    </row>
    <row r="953" s="928" customFormat="1" ht="15.75" customHeight="1" spans="1:7">
      <c r="A953" s="982"/>
      <c r="B953" s="950" t="s">
        <v>600</v>
      </c>
      <c r="C953" s="950" t="s">
        <v>459</v>
      </c>
      <c r="D953" s="1081"/>
      <c r="E953" s="954">
        <f t="shared" si="107"/>
        <v>44395</v>
      </c>
      <c r="F953" s="954">
        <f t="shared" si="107"/>
        <v>44399</v>
      </c>
      <c r="G953" s="954">
        <f t="shared" si="107"/>
        <v>44426</v>
      </c>
    </row>
    <row r="954" s="928" customFormat="1" ht="15.75" customHeight="1" spans="1:7">
      <c r="A954" s="982"/>
      <c r="B954" s="950" t="s">
        <v>601</v>
      </c>
      <c r="C954" s="950" t="s">
        <v>460</v>
      </c>
      <c r="D954" s="1082"/>
      <c r="E954" s="954">
        <f t="shared" si="107"/>
        <v>44402</v>
      </c>
      <c r="F954" s="954">
        <f t="shared" si="107"/>
        <v>44406</v>
      </c>
      <c r="G954" s="954">
        <f t="shared" si="107"/>
        <v>44433</v>
      </c>
    </row>
    <row r="955" s="928" customFormat="1" ht="15.75" customHeight="1" spans="1:7">
      <c r="A955" s="982"/>
      <c r="B955" s="1034"/>
      <c r="C955" s="1034"/>
      <c r="D955" s="998"/>
      <c r="E955" s="972"/>
      <c r="F955" s="972"/>
      <c r="G955" s="972"/>
    </row>
    <row r="956" s="928" customFormat="1" ht="15.75" customHeight="1" spans="1:7">
      <c r="A956" s="982"/>
      <c r="B956" s="946" t="s">
        <v>5</v>
      </c>
      <c r="C956" s="952" t="s">
        <v>6</v>
      </c>
      <c r="D956" s="952" t="s">
        <v>7</v>
      </c>
      <c r="E956" s="947" t="s">
        <v>8</v>
      </c>
      <c r="F956" s="947" t="s">
        <v>8</v>
      </c>
      <c r="G956" s="947" t="s">
        <v>595</v>
      </c>
    </row>
    <row r="957" s="928" customFormat="1" ht="15.75" customHeight="1" spans="1:7">
      <c r="A957" s="982"/>
      <c r="B957" s="948"/>
      <c r="C957" s="959"/>
      <c r="D957" s="959"/>
      <c r="E957" s="1029" t="s">
        <v>9</v>
      </c>
      <c r="F957" s="947" t="s">
        <v>10</v>
      </c>
      <c r="G957" s="947" t="s">
        <v>11</v>
      </c>
    </row>
    <row r="958" s="928" customFormat="1" ht="15.75" customHeight="1" spans="1:7">
      <c r="A958" s="982"/>
      <c r="B958" s="1059" t="s">
        <v>602</v>
      </c>
      <c r="C958" s="1108" t="s">
        <v>603</v>
      </c>
      <c r="D958" s="1109" t="s">
        <v>604</v>
      </c>
      <c r="E958" s="954">
        <v>44376</v>
      </c>
      <c r="F958" s="954">
        <f>E958+5</f>
        <v>44381</v>
      </c>
      <c r="G958" s="954">
        <f>F958+28</f>
        <v>44409</v>
      </c>
    </row>
    <row r="959" s="928" customFormat="1" ht="15.75" customHeight="1" spans="1:7">
      <c r="A959" s="982"/>
      <c r="B959" s="950" t="s">
        <v>605</v>
      </c>
      <c r="C959" s="1108" t="s">
        <v>606</v>
      </c>
      <c r="D959" s="1110"/>
      <c r="E959" s="954">
        <f t="shared" ref="E959:G962" si="108">E958+7</f>
        <v>44383</v>
      </c>
      <c r="F959" s="954">
        <f t="shared" si="108"/>
        <v>44388</v>
      </c>
      <c r="G959" s="954">
        <f t="shared" si="108"/>
        <v>44416</v>
      </c>
    </row>
    <row r="960" s="928" customFormat="1" ht="15.75" customHeight="1" spans="1:7">
      <c r="A960" s="982"/>
      <c r="B960" s="950" t="s">
        <v>607</v>
      </c>
      <c r="C960" s="1108" t="s">
        <v>608</v>
      </c>
      <c r="D960" s="1110"/>
      <c r="E960" s="954">
        <f t="shared" si="108"/>
        <v>44390</v>
      </c>
      <c r="F960" s="954">
        <f t="shared" si="108"/>
        <v>44395</v>
      </c>
      <c r="G960" s="954">
        <f t="shared" si="108"/>
        <v>44423</v>
      </c>
    </row>
    <row r="961" s="928" customFormat="1" ht="15.75" customHeight="1" spans="1:7">
      <c r="A961" s="982"/>
      <c r="B961" s="950" t="s">
        <v>609</v>
      </c>
      <c r="C961" s="1111" t="s">
        <v>610</v>
      </c>
      <c r="D961" s="1110"/>
      <c r="E961" s="954">
        <f t="shared" si="108"/>
        <v>44397</v>
      </c>
      <c r="F961" s="954">
        <f t="shared" si="108"/>
        <v>44402</v>
      </c>
      <c r="G961" s="954">
        <f t="shared" si="108"/>
        <v>44430</v>
      </c>
    </row>
    <row r="962" s="928" customFormat="1" ht="15.75" customHeight="1" spans="1:7">
      <c r="A962" s="982"/>
      <c r="B962" s="950"/>
      <c r="C962" s="950"/>
      <c r="D962" s="1112"/>
      <c r="E962" s="954">
        <f t="shared" si="108"/>
        <v>44404</v>
      </c>
      <c r="F962" s="954">
        <f t="shared" si="108"/>
        <v>44409</v>
      </c>
      <c r="G962" s="954">
        <f t="shared" si="108"/>
        <v>44437</v>
      </c>
    </row>
    <row r="963" s="928" customFormat="1" ht="15.75" customHeight="1" spans="1:7">
      <c r="A963" s="982"/>
      <c r="B963" s="1034"/>
      <c r="C963" s="1113"/>
      <c r="D963" s="998"/>
      <c r="E963" s="972"/>
      <c r="F963" s="972"/>
      <c r="G963" s="972"/>
    </row>
    <row r="964" s="928" customFormat="1" ht="15.75" customHeight="1" spans="1:7">
      <c r="A964" s="982"/>
      <c r="B964" s="1034"/>
      <c r="C964" s="1034"/>
      <c r="D964" s="998"/>
      <c r="E964" s="972"/>
      <c r="F964" s="972"/>
      <c r="G964" s="972"/>
    </row>
    <row r="965" s="928" customFormat="1" ht="15.75" customHeight="1" spans="1:7">
      <c r="A965" s="982"/>
      <c r="B965" s="930"/>
      <c r="C965" s="980"/>
      <c r="D965" s="981"/>
      <c r="E965" s="981"/>
      <c r="F965" s="979"/>
      <c r="G965" s="979"/>
    </row>
    <row r="966" s="928" customFormat="1" ht="15.75" customHeight="1" spans="1:7">
      <c r="A966" s="982"/>
      <c r="B966" s="1034"/>
      <c r="C966" s="1034"/>
      <c r="D966" s="1034"/>
      <c r="E966" s="1034"/>
      <c r="F966" s="972"/>
      <c r="G966" s="972"/>
    </row>
    <row r="967" s="928" customFormat="1" ht="15.75" customHeight="1" spans="1:7">
      <c r="A967" s="982" t="s">
        <v>611</v>
      </c>
      <c r="B967" s="946" t="s">
        <v>5</v>
      </c>
      <c r="C967" s="952" t="s">
        <v>6</v>
      </c>
      <c r="D967" s="952" t="s">
        <v>7</v>
      </c>
      <c r="E967" s="947" t="s">
        <v>8</v>
      </c>
      <c r="F967" s="947" t="s">
        <v>8</v>
      </c>
      <c r="G967" s="947" t="s">
        <v>612</v>
      </c>
    </row>
    <row r="968" s="928" customFormat="1" ht="15.75" customHeight="1" spans="1:7">
      <c r="A968" s="982"/>
      <c r="B968" s="948"/>
      <c r="C968" s="959"/>
      <c r="D968" s="959"/>
      <c r="E968" s="1029" t="s">
        <v>9</v>
      </c>
      <c r="F968" s="947" t="s">
        <v>10</v>
      </c>
      <c r="G968" s="947" t="s">
        <v>613</v>
      </c>
    </row>
    <row r="969" s="928" customFormat="1" ht="15.75" customHeight="1" spans="1:7">
      <c r="A969" s="982"/>
      <c r="B969" s="1019" t="s">
        <v>184</v>
      </c>
      <c r="C969" s="1019" t="s">
        <v>185</v>
      </c>
      <c r="D969" s="946" t="s">
        <v>614</v>
      </c>
      <c r="E969" s="954">
        <v>44373</v>
      </c>
      <c r="F969" s="954">
        <f>E969+5</f>
        <v>44378</v>
      </c>
      <c r="G969" s="954">
        <f>F969+32</f>
        <v>44410</v>
      </c>
    </row>
    <row r="970" s="928" customFormat="1" ht="15.75" customHeight="1" spans="1:7">
      <c r="A970" s="982"/>
      <c r="B970" s="1019" t="s">
        <v>187</v>
      </c>
      <c r="C970" s="1019" t="s">
        <v>188</v>
      </c>
      <c r="D970" s="1081"/>
      <c r="E970" s="954">
        <f t="shared" ref="E970:G973" si="109">E969+7</f>
        <v>44380</v>
      </c>
      <c r="F970" s="954">
        <f t="shared" si="109"/>
        <v>44385</v>
      </c>
      <c r="G970" s="954">
        <f t="shared" si="109"/>
        <v>44417</v>
      </c>
    </row>
    <row r="971" s="928" customFormat="1" ht="15.75" customHeight="1" spans="1:7">
      <c r="A971" s="982"/>
      <c r="B971" s="1020" t="s">
        <v>189</v>
      </c>
      <c r="C971" s="1019" t="s">
        <v>190</v>
      </c>
      <c r="D971" s="1081"/>
      <c r="E971" s="954">
        <f t="shared" si="109"/>
        <v>44387</v>
      </c>
      <c r="F971" s="954">
        <f t="shared" si="109"/>
        <v>44392</v>
      </c>
      <c r="G971" s="954">
        <f t="shared" si="109"/>
        <v>44424</v>
      </c>
    </row>
    <row r="972" s="928" customFormat="1" ht="15.75" customHeight="1" spans="1:7">
      <c r="A972" s="982"/>
      <c r="B972" s="1019" t="s">
        <v>191</v>
      </c>
      <c r="C972" s="1019" t="s">
        <v>192</v>
      </c>
      <c r="D972" s="1081"/>
      <c r="E972" s="954">
        <f t="shared" si="109"/>
        <v>44394</v>
      </c>
      <c r="F972" s="954">
        <f t="shared" si="109"/>
        <v>44399</v>
      </c>
      <c r="G972" s="954">
        <f t="shared" si="109"/>
        <v>44431</v>
      </c>
    </row>
    <row r="973" s="928" customFormat="1" ht="15.75" customHeight="1" spans="1:7">
      <c r="A973" s="982"/>
      <c r="B973" s="950" t="s">
        <v>193</v>
      </c>
      <c r="C973" s="950" t="s">
        <v>194</v>
      </c>
      <c r="D973" s="1082"/>
      <c r="E973" s="954">
        <f t="shared" si="109"/>
        <v>44401</v>
      </c>
      <c r="F973" s="954">
        <f t="shared" si="109"/>
        <v>44406</v>
      </c>
      <c r="G973" s="954">
        <f t="shared" si="109"/>
        <v>44438</v>
      </c>
    </row>
    <row r="974" s="928" customFormat="1" ht="15.75" customHeight="1" spans="1:7">
      <c r="A974" s="982"/>
      <c r="B974" s="1034"/>
      <c r="C974" s="1034"/>
      <c r="D974" s="1034"/>
      <c r="E974" s="1034"/>
      <c r="F974" s="972"/>
      <c r="G974" s="972"/>
    </row>
    <row r="975" s="928" customFormat="1" ht="15.75" customHeight="1" spans="1:7">
      <c r="A975" s="982"/>
      <c r="B975" s="969"/>
      <c r="C975" s="1034"/>
      <c r="D975" s="998"/>
      <c r="E975" s="972"/>
      <c r="F975" s="972"/>
      <c r="G975" s="972"/>
    </row>
    <row r="976" s="928" customFormat="1" ht="15.75" customHeight="1" spans="1:7">
      <c r="A976" s="982"/>
      <c r="B976" s="930"/>
      <c r="C976" s="980"/>
      <c r="D976" s="981"/>
      <c r="E976" s="981"/>
      <c r="F976" s="979"/>
      <c r="G976" s="979"/>
    </row>
    <row r="977" s="928" customFormat="1" ht="15.75" customHeight="1" spans="1:7">
      <c r="A977" s="982" t="s">
        <v>615</v>
      </c>
      <c r="B977" s="946" t="s">
        <v>5</v>
      </c>
      <c r="C977" s="952" t="s">
        <v>6</v>
      </c>
      <c r="D977" s="952" t="s">
        <v>7</v>
      </c>
      <c r="E977" s="947" t="s">
        <v>8</v>
      </c>
      <c r="F977" s="947" t="s">
        <v>8</v>
      </c>
      <c r="G977" s="947" t="s">
        <v>616</v>
      </c>
    </row>
    <row r="978" s="928" customFormat="1" ht="15.75" customHeight="1" spans="1:7">
      <c r="A978" s="982"/>
      <c r="B978" s="948"/>
      <c r="C978" s="959"/>
      <c r="D978" s="959"/>
      <c r="E978" s="1029" t="s">
        <v>9</v>
      </c>
      <c r="F978" s="947" t="s">
        <v>10</v>
      </c>
      <c r="G978" s="947" t="s">
        <v>11</v>
      </c>
    </row>
    <row r="979" s="928" customFormat="1" ht="15.75" customHeight="1" spans="1:7">
      <c r="A979" s="982"/>
      <c r="B979" s="950" t="s">
        <v>596</v>
      </c>
      <c r="C979" s="950" t="s">
        <v>447</v>
      </c>
      <c r="D979" s="946" t="s">
        <v>597</v>
      </c>
      <c r="E979" s="954">
        <v>44374</v>
      </c>
      <c r="F979" s="954">
        <f>E979+4</f>
        <v>44378</v>
      </c>
      <c r="G979" s="954">
        <f>F979+36</f>
        <v>44414</v>
      </c>
    </row>
    <row r="980" s="928" customFormat="1" ht="15.75" customHeight="1" spans="1:7">
      <c r="A980" s="982"/>
      <c r="B980" s="950" t="s">
        <v>598</v>
      </c>
      <c r="C980" s="950" t="s">
        <v>448</v>
      </c>
      <c r="D980" s="1081"/>
      <c r="E980" s="954">
        <f t="shared" ref="E980:G983" si="110">E979+7</f>
        <v>44381</v>
      </c>
      <c r="F980" s="954">
        <f t="shared" si="110"/>
        <v>44385</v>
      </c>
      <c r="G980" s="954">
        <f t="shared" si="110"/>
        <v>44421</v>
      </c>
    </row>
    <row r="981" s="928" customFormat="1" ht="15.75" customHeight="1" spans="1:7">
      <c r="A981" s="982"/>
      <c r="B981" s="950" t="s">
        <v>599</v>
      </c>
      <c r="C981" s="950" t="s">
        <v>457</v>
      </c>
      <c r="D981" s="1081"/>
      <c r="E981" s="954">
        <f t="shared" si="110"/>
        <v>44388</v>
      </c>
      <c r="F981" s="954">
        <f t="shared" si="110"/>
        <v>44392</v>
      </c>
      <c r="G981" s="954">
        <f t="shared" si="110"/>
        <v>44428</v>
      </c>
    </row>
    <row r="982" s="928" customFormat="1" ht="15.75" customHeight="1" spans="1:7">
      <c r="A982" s="982"/>
      <c r="B982" s="950" t="s">
        <v>600</v>
      </c>
      <c r="C982" s="950" t="s">
        <v>459</v>
      </c>
      <c r="D982" s="1081"/>
      <c r="E982" s="954">
        <f t="shared" si="110"/>
        <v>44395</v>
      </c>
      <c r="F982" s="954">
        <f t="shared" si="110"/>
        <v>44399</v>
      </c>
      <c r="G982" s="954">
        <f t="shared" si="110"/>
        <v>44435</v>
      </c>
    </row>
    <row r="983" s="928" customFormat="1" ht="15.75" customHeight="1" spans="1:7">
      <c r="A983" s="982"/>
      <c r="B983" s="950" t="s">
        <v>601</v>
      </c>
      <c r="C983" s="950" t="s">
        <v>460</v>
      </c>
      <c r="D983" s="1082"/>
      <c r="E983" s="954">
        <f t="shared" si="110"/>
        <v>44402</v>
      </c>
      <c r="F983" s="954">
        <f t="shared" si="110"/>
        <v>44406</v>
      </c>
      <c r="G983" s="954">
        <f t="shared" si="110"/>
        <v>44442</v>
      </c>
    </row>
    <row r="984" s="928" customFormat="1" ht="15.75" customHeight="1" spans="1:7">
      <c r="A984" s="982"/>
      <c r="B984" s="1034"/>
      <c r="C984" s="1034"/>
      <c r="D984" s="998"/>
      <c r="E984" s="972"/>
      <c r="F984" s="972"/>
      <c r="G984" s="972"/>
    </row>
    <row r="985" s="928" customFormat="1" ht="15.75" customHeight="1" spans="1:7">
      <c r="A985" s="982"/>
      <c r="B985" s="1034"/>
      <c r="C985" s="1034"/>
      <c r="D985" s="998"/>
      <c r="E985" s="972"/>
      <c r="F985" s="972"/>
      <c r="G985" s="972"/>
    </row>
    <row r="986" s="928" customFormat="1" ht="15.75" customHeight="1" spans="1:7">
      <c r="A986" s="982"/>
      <c r="B986" s="1034"/>
      <c r="C986" s="1034"/>
      <c r="D986" s="1034"/>
      <c r="E986" s="1034"/>
      <c r="F986" s="972"/>
      <c r="G986" s="972"/>
    </row>
    <row r="987" s="928" customFormat="1" ht="15.75" customHeight="1" spans="1:7">
      <c r="A987" s="982"/>
      <c r="B987" s="930"/>
      <c r="C987" s="980"/>
      <c r="D987" s="981"/>
      <c r="E987" s="981"/>
      <c r="F987" s="979"/>
      <c r="G987" s="979"/>
    </row>
    <row r="988" s="928" customFormat="1" ht="15.75" customHeight="1" spans="1:7">
      <c r="A988" s="982" t="s">
        <v>617</v>
      </c>
      <c r="B988" s="946" t="s">
        <v>5</v>
      </c>
      <c r="C988" s="952" t="s">
        <v>6</v>
      </c>
      <c r="D988" s="952" t="s">
        <v>7</v>
      </c>
      <c r="E988" s="947" t="s">
        <v>8</v>
      </c>
      <c r="F988" s="947" t="s">
        <v>8</v>
      </c>
      <c r="G988" s="947" t="s">
        <v>617</v>
      </c>
    </row>
    <row r="989" s="928" customFormat="1" ht="15.75" customHeight="1" spans="1:7">
      <c r="A989" s="982"/>
      <c r="B989" s="948"/>
      <c r="C989" s="959"/>
      <c r="D989" s="959"/>
      <c r="E989" s="1029" t="s">
        <v>9</v>
      </c>
      <c r="F989" s="947" t="s">
        <v>10</v>
      </c>
      <c r="G989" s="947" t="s">
        <v>11</v>
      </c>
    </row>
    <row r="990" s="928" customFormat="1" ht="15.75" customHeight="1" spans="1:7">
      <c r="A990" s="982"/>
      <c r="B990" s="1059" t="s">
        <v>602</v>
      </c>
      <c r="C990" s="1108" t="s">
        <v>603</v>
      </c>
      <c r="D990" s="1109" t="s">
        <v>604</v>
      </c>
      <c r="E990" s="954">
        <v>44377</v>
      </c>
      <c r="F990" s="954">
        <f>E990+4</f>
        <v>44381</v>
      </c>
      <c r="G990" s="954">
        <f>F990+27</f>
        <v>44408</v>
      </c>
    </row>
    <row r="991" s="928" customFormat="1" ht="15.75" customHeight="1" spans="1:7">
      <c r="A991" s="982"/>
      <c r="B991" s="950" t="s">
        <v>605</v>
      </c>
      <c r="C991" s="1108" t="s">
        <v>606</v>
      </c>
      <c r="D991" s="1110"/>
      <c r="E991" s="954">
        <f t="shared" ref="E991:G994" si="111">E990+7</f>
        <v>44384</v>
      </c>
      <c r="F991" s="954">
        <f t="shared" si="111"/>
        <v>44388</v>
      </c>
      <c r="G991" s="954">
        <f t="shared" si="111"/>
        <v>44415</v>
      </c>
    </row>
    <row r="992" s="928" customFormat="1" ht="15.75" customHeight="1" spans="1:7">
      <c r="A992" s="982"/>
      <c r="B992" s="950" t="s">
        <v>607</v>
      </c>
      <c r="C992" s="1108" t="s">
        <v>608</v>
      </c>
      <c r="D992" s="1110"/>
      <c r="E992" s="954">
        <f t="shared" si="111"/>
        <v>44391</v>
      </c>
      <c r="F992" s="954">
        <f t="shared" si="111"/>
        <v>44395</v>
      </c>
      <c r="G992" s="954">
        <f t="shared" si="111"/>
        <v>44422</v>
      </c>
    </row>
    <row r="993" s="928" customFormat="1" ht="15.75" customHeight="1" spans="1:7">
      <c r="A993" s="982"/>
      <c r="B993" s="950" t="s">
        <v>609</v>
      </c>
      <c r="C993" s="1111" t="s">
        <v>610</v>
      </c>
      <c r="D993" s="1110"/>
      <c r="E993" s="954">
        <f t="shared" si="111"/>
        <v>44398</v>
      </c>
      <c r="F993" s="954">
        <f t="shared" si="111"/>
        <v>44402</v>
      </c>
      <c r="G993" s="954">
        <f t="shared" si="111"/>
        <v>44429</v>
      </c>
    </row>
    <row r="994" s="928" customFormat="1" ht="15.75" customHeight="1" spans="1:7">
      <c r="A994" s="982"/>
      <c r="B994" s="950"/>
      <c r="C994" s="950"/>
      <c r="D994" s="1112"/>
      <c r="E994" s="954">
        <f t="shared" si="111"/>
        <v>44405</v>
      </c>
      <c r="F994" s="954">
        <f t="shared" si="111"/>
        <v>44409</v>
      </c>
      <c r="G994" s="954">
        <f t="shared" si="111"/>
        <v>44436</v>
      </c>
    </row>
    <row r="995" s="928" customFormat="1" ht="15.75" customHeight="1" spans="1:7">
      <c r="A995" s="982"/>
      <c r="B995" s="1034"/>
      <c r="C995" s="1034"/>
      <c r="D995" s="998"/>
      <c r="E995" s="972"/>
      <c r="F995" s="972"/>
      <c r="G995" s="972"/>
    </row>
    <row r="996" s="928" customFormat="1" ht="15.75" customHeight="1" spans="1:7">
      <c r="A996" s="982"/>
      <c r="B996" s="1034"/>
      <c r="C996" s="1034"/>
      <c r="D996" s="998"/>
      <c r="E996" s="972"/>
      <c r="F996" s="972"/>
      <c r="G996" s="972"/>
    </row>
    <row r="997" s="928" customFormat="1" ht="15.75" customHeight="1" spans="1:7">
      <c r="A997" s="982"/>
      <c r="B997" s="1034"/>
      <c r="C997" s="1034"/>
      <c r="D997" s="998"/>
      <c r="E997" s="972"/>
      <c r="F997" s="972"/>
      <c r="G997" s="972"/>
    </row>
    <row r="998" s="928" customFormat="1" ht="15.75" customHeight="1" spans="1:7">
      <c r="A998" s="982"/>
      <c r="B998" s="930"/>
      <c r="C998" s="980"/>
      <c r="D998" s="981"/>
      <c r="E998" s="981"/>
      <c r="F998" s="979"/>
      <c r="G998" s="979"/>
    </row>
    <row r="999" s="928" customFormat="1" ht="15.75" customHeight="1" spans="1:7">
      <c r="A999" s="982" t="s">
        <v>618</v>
      </c>
      <c r="B999" s="946" t="s">
        <v>5</v>
      </c>
      <c r="C999" s="952" t="s">
        <v>6</v>
      </c>
      <c r="D999" s="952" t="s">
        <v>7</v>
      </c>
      <c r="E999" s="947" t="s">
        <v>8</v>
      </c>
      <c r="F999" s="947" t="s">
        <v>8</v>
      </c>
      <c r="G999" s="947" t="s">
        <v>618</v>
      </c>
    </row>
    <row r="1000" s="928" customFormat="1" ht="15.75" customHeight="1" spans="1:7">
      <c r="A1000" s="982"/>
      <c r="B1000" s="948"/>
      <c r="C1000" s="959"/>
      <c r="D1000" s="959"/>
      <c r="E1000" s="1029" t="s">
        <v>9</v>
      </c>
      <c r="F1000" s="947" t="s">
        <v>10</v>
      </c>
      <c r="G1000" s="947" t="s">
        <v>11</v>
      </c>
    </row>
    <row r="1001" s="928" customFormat="1" ht="15.75" customHeight="1" spans="1:7">
      <c r="A1001" s="982"/>
      <c r="B1001" s="950" t="s">
        <v>596</v>
      </c>
      <c r="C1001" s="950" t="s">
        <v>447</v>
      </c>
      <c r="D1001" s="946" t="s">
        <v>619</v>
      </c>
      <c r="E1001" s="954">
        <v>44374</v>
      </c>
      <c r="F1001" s="954">
        <f>E1001+4</f>
        <v>44378</v>
      </c>
      <c r="G1001" s="954">
        <f>F1001+31</f>
        <v>44409</v>
      </c>
    </row>
    <row r="1002" s="928" customFormat="1" ht="15.75" customHeight="1" spans="1:7">
      <c r="A1002" s="982"/>
      <c r="B1002" s="950" t="s">
        <v>598</v>
      </c>
      <c r="C1002" s="950" t="s">
        <v>448</v>
      </c>
      <c r="D1002" s="1081"/>
      <c r="E1002" s="954">
        <f t="shared" ref="E1002:G1005" si="112">E1001+7</f>
        <v>44381</v>
      </c>
      <c r="F1002" s="954">
        <f t="shared" si="112"/>
        <v>44385</v>
      </c>
      <c r="G1002" s="954">
        <f t="shared" si="112"/>
        <v>44416</v>
      </c>
    </row>
    <row r="1003" s="928" customFormat="1" ht="15.75" customHeight="1" spans="1:7">
      <c r="A1003" s="982"/>
      <c r="B1003" s="950" t="s">
        <v>599</v>
      </c>
      <c r="C1003" s="950" t="s">
        <v>457</v>
      </c>
      <c r="D1003" s="1081"/>
      <c r="E1003" s="954">
        <f t="shared" si="112"/>
        <v>44388</v>
      </c>
      <c r="F1003" s="954">
        <f t="shared" si="112"/>
        <v>44392</v>
      </c>
      <c r="G1003" s="954">
        <f t="shared" si="112"/>
        <v>44423</v>
      </c>
    </row>
    <row r="1004" s="928" customFormat="1" ht="15.75" customHeight="1" spans="1:7">
      <c r="A1004" s="982"/>
      <c r="B1004" s="950" t="s">
        <v>600</v>
      </c>
      <c r="C1004" s="950" t="s">
        <v>459</v>
      </c>
      <c r="D1004" s="1081"/>
      <c r="E1004" s="954">
        <f t="shared" si="112"/>
        <v>44395</v>
      </c>
      <c r="F1004" s="954">
        <f t="shared" si="112"/>
        <v>44399</v>
      </c>
      <c r="G1004" s="954">
        <f t="shared" si="112"/>
        <v>44430</v>
      </c>
    </row>
    <row r="1005" s="928" customFormat="1" ht="15.75" customHeight="1" spans="1:7">
      <c r="A1005" s="982"/>
      <c r="B1005" s="950" t="s">
        <v>601</v>
      </c>
      <c r="C1005" s="950" t="s">
        <v>460</v>
      </c>
      <c r="D1005" s="1082"/>
      <c r="E1005" s="954">
        <f t="shared" si="112"/>
        <v>44402</v>
      </c>
      <c r="F1005" s="954">
        <f t="shared" si="112"/>
        <v>44406</v>
      </c>
      <c r="G1005" s="954">
        <f t="shared" si="112"/>
        <v>44437</v>
      </c>
    </row>
    <row r="1006" s="928" customFormat="1" ht="15.75" customHeight="1" spans="1:7">
      <c r="A1006" s="982"/>
      <c r="B1006" s="1034"/>
      <c r="C1006" s="1034"/>
      <c r="D1006" s="1034"/>
      <c r="E1006" s="1034"/>
      <c r="F1006" s="972"/>
      <c r="G1006" s="972"/>
    </row>
    <row r="1007" s="928" customFormat="1" ht="15.75" customHeight="1" spans="1:7">
      <c r="A1007" s="982"/>
      <c r="B1007" s="1034"/>
      <c r="C1007" s="1034"/>
      <c r="D1007" s="1034"/>
      <c r="E1007" s="1034"/>
      <c r="F1007" s="972"/>
      <c r="G1007" s="972"/>
    </row>
    <row r="1008" s="928" customFormat="1" ht="15.75" customHeight="1" spans="1:7">
      <c r="A1008" s="982"/>
      <c r="B1008" s="930"/>
      <c r="C1008" s="980"/>
      <c r="D1008" s="981"/>
      <c r="E1008" s="981"/>
      <c r="F1008" s="979"/>
      <c r="G1008" s="979"/>
    </row>
    <row r="1009" s="928" customFormat="1" ht="15.75" customHeight="1" spans="1:7">
      <c r="A1009" s="982" t="s">
        <v>620</v>
      </c>
      <c r="B1009" s="946" t="s">
        <v>5</v>
      </c>
      <c r="C1009" s="952" t="s">
        <v>6</v>
      </c>
      <c r="D1009" s="952" t="s">
        <v>7</v>
      </c>
      <c r="E1009" s="947" t="s">
        <v>8</v>
      </c>
      <c r="F1009" s="947" t="s">
        <v>8</v>
      </c>
      <c r="G1009" s="947" t="s">
        <v>620</v>
      </c>
    </row>
    <row r="1010" s="928" customFormat="1" ht="15.75" customHeight="1" spans="1:7">
      <c r="A1010" s="982"/>
      <c r="B1010" s="948"/>
      <c r="C1010" s="959"/>
      <c r="D1010" s="959"/>
      <c r="E1010" s="1029" t="s">
        <v>9</v>
      </c>
      <c r="F1010" s="947" t="s">
        <v>10</v>
      </c>
      <c r="G1010" s="947" t="s">
        <v>11</v>
      </c>
    </row>
    <row r="1011" s="928" customFormat="1" ht="15.75" customHeight="1" spans="1:7">
      <c r="A1011" s="982"/>
      <c r="B1011" s="950" t="s">
        <v>596</v>
      </c>
      <c r="C1011" s="950" t="s">
        <v>447</v>
      </c>
      <c r="D1011" s="946" t="s">
        <v>597</v>
      </c>
      <c r="E1011" s="954">
        <v>44374</v>
      </c>
      <c r="F1011" s="954">
        <f>E1011+4</f>
        <v>44378</v>
      </c>
      <c r="G1011" s="954">
        <f>F1011+30</f>
        <v>44408</v>
      </c>
    </row>
    <row r="1012" s="928" customFormat="1" ht="15.75" customHeight="1" spans="1:7">
      <c r="A1012" s="982"/>
      <c r="B1012" s="950" t="s">
        <v>598</v>
      </c>
      <c r="C1012" s="950" t="s">
        <v>448</v>
      </c>
      <c r="D1012" s="1081"/>
      <c r="E1012" s="954">
        <f>E1011+8</f>
        <v>44382</v>
      </c>
      <c r="F1012" s="954">
        <f t="shared" ref="F1012:G1015" si="113">F1011+7</f>
        <v>44385</v>
      </c>
      <c r="G1012" s="954">
        <f t="shared" si="113"/>
        <v>44415</v>
      </c>
    </row>
    <row r="1013" s="928" customFormat="1" ht="15.75" customHeight="1" spans="1:7">
      <c r="A1013" s="982"/>
      <c r="B1013" s="950" t="s">
        <v>599</v>
      </c>
      <c r="C1013" s="950" t="s">
        <v>457</v>
      </c>
      <c r="D1013" s="1081"/>
      <c r="E1013" s="954">
        <f>E1012+7</f>
        <v>44389</v>
      </c>
      <c r="F1013" s="954">
        <f t="shared" si="113"/>
        <v>44392</v>
      </c>
      <c r="G1013" s="954">
        <f t="shared" si="113"/>
        <v>44422</v>
      </c>
    </row>
    <row r="1014" s="928" customFormat="1" ht="15.75" customHeight="1" spans="1:7">
      <c r="A1014" s="982"/>
      <c r="B1014" s="950" t="s">
        <v>600</v>
      </c>
      <c r="C1014" s="950" t="s">
        <v>459</v>
      </c>
      <c r="D1014" s="1081"/>
      <c r="E1014" s="954">
        <f>E1013+7</f>
        <v>44396</v>
      </c>
      <c r="F1014" s="954">
        <f t="shared" si="113"/>
        <v>44399</v>
      </c>
      <c r="G1014" s="954">
        <f t="shared" si="113"/>
        <v>44429</v>
      </c>
    </row>
    <row r="1015" s="928" customFormat="1" ht="15.75" customHeight="1" spans="1:7">
      <c r="A1015" s="982"/>
      <c r="B1015" s="950" t="s">
        <v>601</v>
      </c>
      <c r="C1015" s="950" t="s">
        <v>460</v>
      </c>
      <c r="D1015" s="1082"/>
      <c r="E1015" s="954">
        <f>E1014+7</f>
        <v>44403</v>
      </c>
      <c r="F1015" s="954">
        <f t="shared" si="113"/>
        <v>44406</v>
      </c>
      <c r="G1015" s="954">
        <f t="shared" si="113"/>
        <v>44436</v>
      </c>
    </row>
    <row r="1016" s="928" customFormat="1" ht="15.75" customHeight="1" spans="1:7">
      <c r="A1016" s="982"/>
      <c r="B1016" s="1114"/>
      <c r="C1016" s="980"/>
      <c r="D1016" s="981"/>
      <c r="E1016" s="981"/>
      <c r="F1016" s="979"/>
      <c r="G1016" s="979"/>
    </row>
    <row r="1017" s="928" customFormat="1" ht="15.75" customHeight="1" spans="1:7">
      <c r="A1017" s="982"/>
      <c r="B1017" s="946" t="s">
        <v>5</v>
      </c>
      <c r="C1017" s="952" t="s">
        <v>6</v>
      </c>
      <c r="D1017" s="952" t="s">
        <v>7</v>
      </c>
      <c r="E1017" s="947" t="s">
        <v>8</v>
      </c>
      <c r="F1017" s="947" t="s">
        <v>8</v>
      </c>
      <c r="G1017" s="947" t="s">
        <v>620</v>
      </c>
    </row>
    <row r="1018" s="928" customFormat="1" ht="15.75" customHeight="1" spans="1:7">
      <c r="A1018" s="982"/>
      <c r="B1018" s="948"/>
      <c r="C1018" s="959"/>
      <c r="D1018" s="959"/>
      <c r="E1018" s="1029" t="s">
        <v>9</v>
      </c>
      <c r="F1018" s="947" t="s">
        <v>10</v>
      </c>
      <c r="G1018" s="947" t="s">
        <v>11</v>
      </c>
    </row>
    <row r="1019" s="928" customFormat="1" ht="15.75" customHeight="1" spans="1:7">
      <c r="A1019" s="982"/>
      <c r="B1019" s="1059" t="s">
        <v>602</v>
      </c>
      <c r="C1019" s="1108" t="s">
        <v>603</v>
      </c>
      <c r="D1019" s="946" t="s">
        <v>621</v>
      </c>
      <c r="E1019" s="954">
        <v>44376</v>
      </c>
      <c r="F1019" s="954">
        <f>E1019+5</f>
        <v>44381</v>
      </c>
      <c r="G1019" s="954">
        <f>F1019+28</f>
        <v>44409</v>
      </c>
    </row>
    <row r="1020" s="928" customFormat="1" ht="15.75" customHeight="1" spans="1:7">
      <c r="A1020" s="982"/>
      <c r="B1020" s="950" t="s">
        <v>605</v>
      </c>
      <c r="C1020" s="1108" t="s">
        <v>606</v>
      </c>
      <c r="D1020" s="1081"/>
      <c r="E1020" s="954">
        <f t="shared" ref="E1020:G1023" si="114">E1019+7</f>
        <v>44383</v>
      </c>
      <c r="F1020" s="954">
        <f t="shared" si="114"/>
        <v>44388</v>
      </c>
      <c r="G1020" s="954">
        <f t="shared" si="114"/>
        <v>44416</v>
      </c>
    </row>
    <row r="1021" s="928" customFormat="1" ht="15.75" customHeight="1" spans="1:7">
      <c r="A1021" s="982"/>
      <c r="B1021" s="950" t="s">
        <v>607</v>
      </c>
      <c r="C1021" s="1108" t="s">
        <v>608</v>
      </c>
      <c r="D1021" s="1081"/>
      <c r="E1021" s="954">
        <f t="shared" si="114"/>
        <v>44390</v>
      </c>
      <c r="F1021" s="954">
        <f t="shared" si="114"/>
        <v>44395</v>
      </c>
      <c r="G1021" s="954">
        <f t="shared" si="114"/>
        <v>44423</v>
      </c>
    </row>
    <row r="1022" s="928" customFormat="1" ht="15.75" customHeight="1" spans="1:7">
      <c r="A1022" s="982"/>
      <c r="B1022" s="950" t="s">
        <v>609</v>
      </c>
      <c r="C1022" s="1111" t="s">
        <v>610</v>
      </c>
      <c r="D1022" s="1081"/>
      <c r="E1022" s="954">
        <f t="shared" si="114"/>
        <v>44397</v>
      </c>
      <c r="F1022" s="954">
        <f t="shared" si="114"/>
        <v>44402</v>
      </c>
      <c r="G1022" s="954">
        <f t="shared" si="114"/>
        <v>44430</v>
      </c>
    </row>
    <row r="1023" s="928" customFormat="1" ht="15.75" customHeight="1" spans="1:7">
      <c r="A1023" s="982"/>
      <c r="B1023" s="950"/>
      <c r="C1023" s="950"/>
      <c r="D1023" s="1082"/>
      <c r="E1023" s="954">
        <f t="shared" si="114"/>
        <v>44404</v>
      </c>
      <c r="F1023" s="954">
        <f t="shared" si="114"/>
        <v>44409</v>
      </c>
      <c r="G1023" s="954">
        <f t="shared" si="114"/>
        <v>44437</v>
      </c>
    </row>
    <row r="1024" s="928" customFormat="1" ht="15.75" customHeight="1" spans="1:7">
      <c r="A1024" s="982"/>
      <c r="B1024" s="1114"/>
      <c r="C1024" s="980"/>
      <c r="D1024" s="981"/>
      <c r="E1024" s="981"/>
      <c r="F1024" s="979"/>
      <c r="G1024" s="979"/>
    </row>
    <row r="1025" s="928" customFormat="1" ht="15.75" customHeight="1" spans="1:7">
      <c r="A1025" s="982"/>
      <c r="B1025" s="1034"/>
      <c r="C1025" s="1034"/>
      <c r="D1025" s="1034"/>
      <c r="E1025" s="1034"/>
      <c r="F1025" s="972"/>
      <c r="G1025" s="972"/>
    </row>
    <row r="1026" s="928" customFormat="1" ht="15.75" customHeight="1" spans="1:7">
      <c r="A1026" s="982" t="s">
        <v>622</v>
      </c>
      <c r="B1026" s="946" t="s">
        <v>5</v>
      </c>
      <c r="C1026" s="952" t="s">
        <v>6</v>
      </c>
      <c r="D1026" s="952" t="s">
        <v>7</v>
      </c>
      <c r="E1026" s="947" t="s">
        <v>8</v>
      </c>
      <c r="F1026" s="947" t="s">
        <v>8</v>
      </c>
      <c r="G1026" s="947" t="s">
        <v>623</v>
      </c>
    </row>
    <row r="1027" s="928" customFormat="1" ht="15.75" customHeight="1" spans="1:7">
      <c r="A1027" s="982"/>
      <c r="B1027" s="948"/>
      <c r="C1027" s="959"/>
      <c r="D1027" s="959"/>
      <c r="E1027" s="1029" t="s">
        <v>9</v>
      </c>
      <c r="F1027" s="947" t="s">
        <v>10</v>
      </c>
      <c r="G1027" s="947" t="s">
        <v>11</v>
      </c>
    </row>
    <row r="1028" s="928" customFormat="1" ht="15.75" customHeight="1" spans="1:7">
      <c r="A1028" s="982"/>
      <c r="B1028" s="1020" t="s">
        <v>624</v>
      </c>
      <c r="C1028" s="1020" t="s">
        <v>625</v>
      </c>
      <c r="D1028" s="962" t="s">
        <v>626</v>
      </c>
      <c r="E1028" s="954">
        <v>44375</v>
      </c>
      <c r="F1028" s="954">
        <f>E1028+4</f>
        <v>44379</v>
      </c>
      <c r="G1028" s="954">
        <f>F1028+38</f>
        <v>44417</v>
      </c>
    </row>
    <row r="1029" s="928" customFormat="1" ht="15.75" customHeight="1" spans="1:7">
      <c r="A1029" s="982"/>
      <c r="B1029" s="1020" t="s">
        <v>627</v>
      </c>
      <c r="C1029" s="1020" t="s">
        <v>628</v>
      </c>
      <c r="D1029" s="1087"/>
      <c r="E1029" s="954">
        <f>E1028+7</f>
        <v>44382</v>
      </c>
      <c r="F1029" s="954">
        <f>F1028+7</f>
        <v>44386</v>
      </c>
      <c r="G1029" s="954">
        <f>G1028+7</f>
        <v>44424</v>
      </c>
    </row>
    <row r="1030" s="928" customFormat="1" ht="15.75" customHeight="1" spans="1:7">
      <c r="A1030" s="982"/>
      <c r="B1030" s="1115" t="s">
        <v>629</v>
      </c>
      <c r="C1030" s="1020" t="s">
        <v>630</v>
      </c>
      <c r="D1030" s="1087"/>
      <c r="E1030" s="954">
        <f t="shared" ref="E1030:E1032" si="115">E1029+7</f>
        <v>44389</v>
      </c>
      <c r="F1030" s="954">
        <f t="shared" ref="F1030:F1032" si="116">F1029+7</f>
        <v>44393</v>
      </c>
      <c r="G1030" s="954">
        <f t="shared" ref="G1030:G1032" si="117">G1029+7</f>
        <v>44431</v>
      </c>
    </row>
    <row r="1031" s="928" customFormat="1" ht="15.75" customHeight="1" spans="1:7">
      <c r="A1031" s="982"/>
      <c r="B1031" s="1115" t="s">
        <v>631</v>
      </c>
      <c r="C1031" s="1020" t="s">
        <v>632</v>
      </c>
      <c r="D1031" s="1087"/>
      <c r="E1031" s="954">
        <f t="shared" si="115"/>
        <v>44396</v>
      </c>
      <c r="F1031" s="954">
        <f t="shared" si="116"/>
        <v>44400</v>
      </c>
      <c r="G1031" s="954">
        <f t="shared" si="117"/>
        <v>44438</v>
      </c>
    </row>
    <row r="1032" s="928" customFormat="1" ht="15.75" customHeight="1" spans="1:7">
      <c r="A1032" s="982"/>
      <c r="B1032" s="947" t="s">
        <v>633</v>
      </c>
      <c r="C1032" s="947" t="s">
        <v>634</v>
      </c>
      <c r="D1032" s="963"/>
      <c r="E1032" s="954">
        <f t="shared" si="115"/>
        <v>44403</v>
      </c>
      <c r="F1032" s="954">
        <f t="shared" si="116"/>
        <v>44407</v>
      </c>
      <c r="G1032" s="954">
        <f t="shared" si="117"/>
        <v>44445</v>
      </c>
    </row>
    <row r="1033" s="928" customFormat="1" ht="15.75" customHeight="1" spans="1:7">
      <c r="A1033" s="982"/>
      <c r="B1033" s="1034"/>
      <c r="C1033" s="1034"/>
      <c r="D1033" s="1034"/>
      <c r="E1033" s="1034"/>
      <c r="F1033" s="972"/>
      <c r="G1033" s="972"/>
    </row>
    <row r="1034" s="928" customFormat="1" ht="15.75" customHeight="1" spans="1:7">
      <c r="A1034" s="982"/>
      <c r="B1034" s="930"/>
      <c r="C1034" s="980"/>
      <c r="D1034" s="981"/>
      <c r="E1034" s="981"/>
      <c r="F1034" s="979"/>
      <c r="G1034" s="979"/>
    </row>
    <row r="1035" s="928" customFormat="1" ht="15.75" customHeight="1" spans="1:7">
      <c r="A1035" s="982" t="s">
        <v>635</v>
      </c>
      <c r="B1035" s="962" t="s">
        <v>5</v>
      </c>
      <c r="C1035" s="952" t="s">
        <v>6</v>
      </c>
      <c r="D1035" s="952" t="s">
        <v>7</v>
      </c>
      <c r="E1035" s="947" t="s">
        <v>8</v>
      </c>
      <c r="F1035" s="947" t="s">
        <v>8</v>
      </c>
      <c r="G1035" s="947" t="s">
        <v>636</v>
      </c>
    </row>
    <row r="1036" s="928" customFormat="1" ht="15.75" customHeight="1" spans="1:7">
      <c r="A1036" s="982"/>
      <c r="B1036" s="963"/>
      <c r="C1036" s="959"/>
      <c r="D1036" s="959"/>
      <c r="E1036" s="947" t="s">
        <v>9</v>
      </c>
      <c r="F1036" s="947" t="s">
        <v>10</v>
      </c>
      <c r="G1036" s="947" t="s">
        <v>11</v>
      </c>
    </row>
    <row r="1037" s="928" customFormat="1" ht="15.75" customHeight="1" spans="1:7">
      <c r="A1037" s="982"/>
      <c r="B1037" s="1020" t="s">
        <v>624</v>
      </c>
      <c r="C1037" s="1020" t="s">
        <v>625</v>
      </c>
      <c r="D1037" s="962" t="s">
        <v>637</v>
      </c>
      <c r="E1037" s="954">
        <v>44375</v>
      </c>
      <c r="F1037" s="954">
        <f>E1037+4</f>
        <v>44379</v>
      </c>
      <c r="G1037" s="954">
        <f>F1037+30</f>
        <v>44409</v>
      </c>
    </row>
    <row r="1038" s="928" customFormat="1" ht="15.75" customHeight="1" spans="1:7">
      <c r="A1038" s="982"/>
      <c r="B1038" s="1020" t="s">
        <v>627</v>
      </c>
      <c r="C1038" s="1020" t="s">
        <v>628</v>
      </c>
      <c r="D1038" s="1087"/>
      <c r="E1038" s="954">
        <f>E1037+7</f>
        <v>44382</v>
      </c>
      <c r="F1038" s="954">
        <f>F1037+7</f>
        <v>44386</v>
      </c>
      <c r="G1038" s="954">
        <f>G1037+7</f>
        <v>44416</v>
      </c>
    </row>
    <row r="1039" s="928" customFormat="1" ht="15.75" customHeight="1" spans="1:7">
      <c r="A1039" s="982"/>
      <c r="B1039" s="1115" t="s">
        <v>629</v>
      </c>
      <c r="C1039" s="1020" t="s">
        <v>630</v>
      </c>
      <c r="D1039" s="1087"/>
      <c r="E1039" s="954">
        <f t="shared" ref="E1039:E1041" si="118">E1038+7</f>
        <v>44389</v>
      </c>
      <c r="F1039" s="954">
        <f t="shared" ref="F1039:F1041" si="119">F1038+7</f>
        <v>44393</v>
      </c>
      <c r="G1039" s="954">
        <f t="shared" ref="G1039:G1041" si="120">G1038+7</f>
        <v>44423</v>
      </c>
    </row>
    <row r="1040" s="928" customFormat="1" ht="15.75" customHeight="1" spans="1:7">
      <c r="A1040" s="982"/>
      <c r="B1040" s="1115" t="s">
        <v>631</v>
      </c>
      <c r="C1040" s="1020" t="s">
        <v>632</v>
      </c>
      <c r="D1040" s="1087"/>
      <c r="E1040" s="954">
        <f t="shared" si="118"/>
        <v>44396</v>
      </c>
      <c r="F1040" s="954">
        <f t="shared" si="119"/>
        <v>44400</v>
      </c>
      <c r="G1040" s="954">
        <f t="shared" si="120"/>
        <v>44430</v>
      </c>
    </row>
    <row r="1041" s="928" customFormat="1" ht="15.75" customHeight="1" spans="1:7">
      <c r="A1041" s="982"/>
      <c r="B1041" s="947" t="s">
        <v>633</v>
      </c>
      <c r="C1041" s="947" t="s">
        <v>634</v>
      </c>
      <c r="D1041" s="963"/>
      <c r="E1041" s="954">
        <f t="shared" si="118"/>
        <v>44403</v>
      </c>
      <c r="F1041" s="954">
        <f t="shared" si="119"/>
        <v>44407</v>
      </c>
      <c r="G1041" s="954">
        <f t="shared" si="120"/>
        <v>44437</v>
      </c>
    </row>
    <row r="1042" s="928" customFormat="1" ht="15.75" customHeight="1" spans="1:7">
      <c r="A1042" s="982"/>
      <c r="B1042" s="1034"/>
      <c r="C1042" s="1034"/>
      <c r="D1042" s="1034"/>
      <c r="E1042" s="1034"/>
      <c r="F1042" s="1116"/>
      <c r="G1042" s="1116"/>
    </row>
    <row r="1043" s="928" customFormat="1" ht="15.75" customHeight="1" spans="1:7">
      <c r="A1043" s="982"/>
      <c r="B1043" s="1034"/>
      <c r="C1043" s="1034"/>
      <c r="D1043" s="1034"/>
      <c r="E1043" s="1034"/>
      <c r="F1043" s="1116"/>
      <c r="G1043" s="1116"/>
    </row>
    <row r="1044" s="928" customFormat="1" ht="15.75" customHeight="1" spans="1:7">
      <c r="A1044" s="982"/>
      <c r="B1044" s="1034"/>
      <c r="C1044" s="1034"/>
      <c r="D1044" s="1034"/>
      <c r="E1044" s="1034"/>
      <c r="F1044" s="972"/>
      <c r="G1044" s="972"/>
    </row>
    <row r="1045" s="928" customFormat="1" ht="15.75" customHeight="1" spans="1:7">
      <c r="A1045" s="982"/>
      <c r="B1045" s="930"/>
      <c r="C1045" s="980"/>
      <c r="D1045" s="981"/>
      <c r="E1045" s="981"/>
      <c r="F1045" s="979"/>
      <c r="G1045" s="979"/>
    </row>
    <row r="1046" s="928" customFormat="1" ht="15.75" customHeight="1" spans="1:7">
      <c r="A1046" s="982" t="s">
        <v>638</v>
      </c>
      <c r="B1046" s="962" t="s">
        <v>5</v>
      </c>
      <c r="C1046" s="952" t="s">
        <v>6</v>
      </c>
      <c r="D1046" s="952" t="s">
        <v>7</v>
      </c>
      <c r="E1046" s="947" t="s">
        <v>8</v>
      </c>
      <c r="F1046" s="947" t="s">
        <v>8</v>
      </c>
      <c r="G1046" s="947" t="s">
        <v>639</v>
      </c>
    </row>
    <row r="1047" s="928" customFormat="1" ht="15.75" customHeight="1" spans="1:7">
      <c r="A1047" s="982"/>
      <c r="B1047" s="963"/>
      <c r="C1047" s="959"/>
      <c r="D1047" s="959"/>
      <c r="E1047" s="947" t="s">
        <v>9</v>
      </c>
      <c r="F1047" s="947" t="s">
        <v>10</v>
      </c>
      <c r="G1047" s="947" t="s">
        <v>11</v>
      </c>
    </row>
    <row r="1048" s="928" customFormat="1" ht="15.75" customHeight="1" spans="1:7">
      <c r="A1048" s="982"/>
      <c r="B1048" s="1020" t="s">
        <v>624</v>
      </c>
      <c r="C1048" s="1020" t="s">
        <v>625</v>
      </c>
      <c r="D1048" s="962" t="s">
        <v>640</v>
      </c>
      <c r="E1048" s="954">
        <v>44375</v>
      </c>
      <c r="F1048" s="954">
        <f>E1048+4</f>
        <v>44379</v>
      </c>
      <c r="G1048" s="954">
        <f>F1048+34</f>
        <v>44413</v>
      </c>
    </row>
    <row r="1049" s="928" customFormat="1" ht="15.75" customHeight="1" spans="1:7">
      <c r="A1049" s="982" t="s">
        <v>641</v>
      </c>
      <c r="B1049" s="1020" t="s">
        <v>627</v>
      </c>
      <c r="C1049" s="1020" t="s">
        <v>628</v>
      </c>
      <c r="D1049" s="1087"/>
      <c r="E1049" s="954">
        <f>E1048+7</f>
        <v>44382</v>
      </c>
      <c r="F1049" s="954">
        <f>F1048+7</f>
        <v>44386</v>
      </c>
      <c r="G1049" s="954">
        <f>G1048+7</f>
        <v>44420</v>
      </c>
    </row>
    <row r="1050" s="928" customFormat="1" ht="15.75" customHeight="1" spans="1:7">
      <c r="A1050" s="982"/>
      <c r="B1050" s="1115" t="s">
        <v>629</v>
      </c>
      <c r="C1050" s="1020" t="s">
        <v>630</v>
      </c>
      <c r="D1050" s="1087"/>
      <c r="E1050" s="954">
        <f t="shared" ref="E1050:E1052" si="121">E1049+7</f>
        <v>44389</v>
      </c>
      <c r="F1050" s="954">
        <f t="shared" ref="F1050:F1052" si="122">F1049+7</f>
        <v>44393</v>
      </c>
      <c r="G1050" s="954">
        <f t="shared" ref="G1050:G1052" si="123">G1049+7</f>
        <v>44427</v>
      </c>
    </row>
    <row r="1051" s="928" customFormat="1" ht="15.75" customHeight="1" spans="1:7">
      <c r="A1051" s="982"/>
      <c r="B1051" s="1115" t="s">
        <v>631</v>
      </c>
      <c r="C1051" s="1020" t="s">
        <v>632</v>
      </c>
      <c r="D1051" s="1087"/>
      <c r="E1051" s="954">
        <f t="shared" si="121"/>
        <v>44396</v>
      </c>
      <c r="F1051" s="954">
        <f t="shared" si="122"/>
        <v>44400</v>
      </c>
      <c r="G1051" s="954">
        <f t="shared" si="123"/>
        <v>44434</v>
      </c>
    </row>
    <row r="1052" s="928" customFormat="1" ht="15.75" customHeight="1" spans="1:7">
      <c r="A1052" s="982"/>
      <c r="B1052" s="947" t="s">
        <v>633</v>
      </c>
      <c r="C1052" s="947" t="s">
        <v>634</v>
      </c>
      <c r="D1052" s="963"/>
      <c r="E1052" s="954">
        <f t="shared" si="121"/>
        <v>44403</v>
      </c>
      <c r="F1052" s="954">
        <f t="shared" si="122"/>
        <v>44407</v>
      </c>
      <c r="G1052" s="954">
        <f t="shared" si="123"/>
        <v>44441</v>
      </c>
    </row>
    <row r="1053" s="928" customFormat="1" ht="15.75" customHeight="1" spans="1:7">
      <c r="A1053" s="982"/>
      <c r="B1053" s="1034"/>
      <c r="C1053" s="1034"/>
      <c r="D1053" s="1034"/>
      <c r="E1053" s="1034"/>
      <c r="F1053" s="972"/>
      <c r="G1053" s="972"/>
    </row>
    <row r="1054" s="928" customFormat="1" ht="15.75" customHeight="1" spans="1:7">
      <c r="A1054" s="982"/>
      <c r="B1054" s="1034"/>
      <c r="C1054" s="1034"/>
      <c r="D1054" s="1034"/>
      <c r="E1054" s="1034"/>
      <c r="F1054" s="972"/>
      <c r="G1054" s="972"/>
    </row>
    <row r="1055" s="928" customFormat="1" ht="15.75" customHeight="1" spans="1:7">
      <c r="A1055" s="982"/>
      <c r="B1055" s="930"/>
      <c r="C1055" s="980"/>
      <c r="D1055" s="981"/>
      <c r="E1055" s="981"/>
      <c r="F1055" s="979"/>
      <c r="G1055" s="979"/>
    </row>
    <row r="1056" s="928" customFormat="1" ht="15.75" customHeight="1" spans="1:7">
      <c r="A1056" s="982"/>
      <c r="B1056" s="1034"/>
      <c r="C1056" s="1034"/>
      <c r="D1056" s="1034"/>
      <c r="E1056" s="972"/>
      <c r="F1056" s="972"/>
      <c r="G1056" s="972"/>
    </row>
    <row r="1057" s="928" customFormat="1" ht="15.75" customHeight="1" spans="1:7">
      <c r="A1057" s="982" t="s">
        <v>642</v>
      </c>
      <c r="B1057" s="962" t="s">
        <v>5</v>
      </c>
      <c r="C1057" s="952" t="s">
        <v>6</v>
      </c>
      <c r="D1057" s="952" t="s">
        <v>7</v>
      </c>
      <c r="E1057" s="947" t="s">
        <v>8</v>
      </c>
      <c r="F1057" s="947" t="s">
        <v>8</v>
      </c>
      <c r="G1057" s="947" t="s">
        <v>643</v>
      </c>
    </row>
    <row r="1058" s="928" customFormat="1" ht="15.75" customHeight="1" spans="1:7">
      <c r="A1058" s="982"/>
      <c r="B1058" s="963"/>
      <c r="C1058" s="959"/>
      <c r="D1058" s="959"/>
      <c r="E1058" s="947" t="s">
        <v>9</v>
      </c>
      <c r="F1058" s="947" t="s">
        <v>10</v>
      </c>
      <c r="G1058" s="947" t="s">
        <v>11</v>
      </c>
    </row>
    <row r="1059" s="928" customFormat="1" ht="15.75" customHeight="1" spans="1:7">
      <c r="A1059" s="982"/>
      <c r="B1059" s="1020" t="s">
        <v>624</v>
      </c>
      <c r="C1059" s="1020" t="s">
        <v>625</v>
      </c>
      <c r="D1059" s="962" t="s">
        <v>644</v>
      </c>
      <c r="E1059" s="954">
        <v>44375</v>
      </c>
      <c r="F1059" s="954">
        <f>E1059+4</f>
        <v>44379</v>
      </c>
      <c r="G1059" s="954">
        <f>F1059+38</f>
        <v>44417</v>
      </c>
    </row>
    <row r="1060" s="928" customFormat="1" ht="15.75" customHeight="1" spans="1:7">
      <c r="A1060" s="982" t="s">
        <v>208</v>
      </c>
      <c r="B1060" s="1020" t="s">
        <v>627</v>
      </c>
      <c r="C1060" s="1020" t="s">
        <v>628</v>
      </c>
      <c r="D1060" s="1087"/>
      <c r="E1060" s="954">
        <f>E1059+7</f>
        <v>44382</v>
      </c>
      <c r="F1060" s="954">
        <f>F1059+7</f>
        <v>44386</v>
      </c>
      <c r="G1060" s="954">
        <f>G1059+7</f>
        <v>44424</v>
      </c>
    </row>
    <row r="1061" s="928" customFormat="1" ht="15.75" customHeight="1" spans="1:7">
      <c r="A1061" s="982"/>
      <c r="B1061" s="1115" t="s">
        <v>629</v>
      </c>
      <c r="C1061" s="1020" t="s">
        <v>630</v>
      </c>
      <c r="D1061" s="1087"/>
      <c r="E1061" s="954">
        <f t="shared" ref="E1061:E1063" si="124">E1060+7</f>
        <v>44389</v>
      </c>
      <c r="F1061" s="954">
        <f t="shared" ref="F1061:F1063" si="125">F1060+7</f>
        <v>44393</v>
      </c>
      <c r="G1061" s="954">
        <f t="shared" ref="G1061:G1063" si="126">G1060+7</f>
        <v>44431</v>
      </c>
    </row>
    <row r="1062" s="928" customFormat="1" ht="15.75" customHeight="1" spans="1:7">
      <c r="A1062" s="982"/>
      <c r="B1062" s="1115" t="s">
        <v>631</v>
      </c>
      <c r="C1062" s="1020" t="s">
        <v>632</v>
      </c>
      <c r="D1062" s="1087"/>
      <c r="E1062" s="954">
        <f t="shared" si="124"/>
        <v>44396</v>
      </c>
      <c r="F1062" s="954">
        <f t="shared" si="125"/>
        <v>44400</v>
      </c>
      <c r="G1062" s="954">
        <f t="shared" si="126"/>
        <v>44438</v>
      </c>
    </row>
    <row r="1063" s="928" customFormat="1" ht="15.75" customHeight="1" spans="1:7">
      <c r="A1063" s="1089"/>
      <c r="B1063" s="947" t="s">
        <v>633</v>
      </c>
      <c r="C1063" s="947" t="s">
        <v>634</v>
      </c>
      <c r="D1063" s="963"/>
      <c r="E1063" s="954">
        <f t="shared" si="124"/>
        <v>44403</v>
      </c>
      <c r="F1063" s="954">
        <f t="shared" si="125"/>
        <v>44407</v>
      </c>
      <c r="G1063" s="954">
        <f t="shared" si="126"/>
        <v>44445</v>
      </c>
    </row>
    <row r="1064" s="928" customFormat="1" ht="15.75" customHeight="1" spans="1:7">
      <c r="A1064" s="982"/>
      <c r="B1064" s="1034"/>
      <c r="C1064" s="1034"/>
      <c r="D1064" s="1034"/>
      <c r="E1064" s="972"/>
      <c r="F1064" s="972"/>
      <c r="G1064" s="972"/>
    </row>
    <row r="1065" s="928" customFormat="1" ht="15.75" customHeight="1" spans="1:7">
      <c r="A1065" s="982"/>
      <c r="B1065" s="1034"/>
      <c r="C1065" s="1034"/>
      <c r="D1065" s="1034"/>
      <c r="E1065" s="1034"/>
      <c r="F1065" s="972"/>
      <c r="G1065" s="972"/>
    </row>
    <row r="1066" s="928" customFormat="1" ht="15.75" customHeight="1" spans="1:7">
      <c r="A1066" s="982"/>
      <c r="B1066" s="930"/>
      <c r="C1066" s="980"/>
      <c r="D1066" s="981"/>
      <c r="E1066" s="981"/>
      <c r="F1066" s="979"/>
      <c r="G1066" s="979"/>
    </row>
    <row r="1067" s="928" customFormat="1" ht="15.75" customHeight="1" spans="1:7">
      <c r="A1067" s="982" t="s">
        <v>645</v>
      </c>
      <c r="B1067" s="952" t="s">
        <v>5</v>
      </c>
      <c r="C1067" s="952" t="s">
        <v>6</v>
      </c>
      <c r="D1067" s="952" t="s">
        <v>7</v>
      </c>
      <c r="E1067" s="1076" t="s">
        <v>8</v>
      </c>
      <c r="F1067" s="1076" t="s">
        <v>8</v>
      </c>
      <c r="G1067" s="1076" t="s">
        <v>636</v>
      </c>
    </row>
    <row r="1068" s="928" customFormat="1" ht="15.75" customHeight="1" spans="1:7">
      <c r="A1068" s="982"/>
      <c r="B1068" s="959"/>
      <c r="C1068" s="959"/>
      <c r="D1068" s="959"/>
      <c r="E1068" s="1076" t="s">
        <v>9</v>
      </c>
      <c r="F1068" s="1076" t="s">
        <v>10</v>
      </c>
      <c r="G1068" s="1076" t="s">
        <v>11</v>
      </c>
    </row>
    <row r="1069" s="928" customFormat="1" ht="15.75" customHeight="1" spans="1:7">
      <c r="A1069" s="982"/>
      <c r="B1069" s="957" t="s">
        <v>646</v>
      </c>
      <c r="C1069" s="957" t="s">
        <v>647</v>
      </c>
      <c r="D1069" s="946" t="s">
        <v>648</v>
      </c>
      <c r="E1069" s="954">
        <v>44374</v>
      </c>
      <c r="F1069" s="954">
        <f>E1069+4</f>
        <v>44378</v>
      </c>
      <c r="G1069" s="954">
        <f>F1069+35</f>
        <v>44413</v>
      </c>
    </row>
    <row r="1070" s="928" customFormat="1" ht="15.75" customHeight="1" spans="1:7">
      <c r="A1070" s="1089"/>
      <c r="B1070" s="957"/>
      <c r="C1070" s="957"/>
      <c r="D1070" s="1081"/>
      <c r="E1070" s="954">
        <f t="shared" ref="E1070:G1073" si="127">E1069+7</f>
        <v>44381</v>
      </c>
      <c r="F1070" s="954">
        <f t="shared" si="127"/>
        <v>44385</v>
      </c>
      <c r="G1070" s="954">
        <f t="shared" si="127"/>
        <v>44420</v>
      </c>
    </row>
    <row r="1071" s="928" customFormat="1" ht="15.75" customHeight="1" spans="1:7">
      <c r="A1071" s="982"/>
      <c r="B1071" s="957"/>
      <c r="C1071" s="957"/>
      <c r="D1071" s="1081"/>
      <c r="E1071" s="954">
        <f t="shared" si="127"/>
        <v>44388</v>
      </c>
      <c r="F1071" s="954">
        <f t="shared" si="127"/>
        <v>44392</v>
      </c>
      <c r="G1071" s="954">
        <f t="shared" si="127"/>
        <v>44427</v>
      </c>
    </row>
    <row r="1072" s="928" customFormat="1" ht="15.75" customHeight="1" spans="1:7">
      <c r="A1072" s="982"/>
      <c r="B1072" s="957"/>
      <c r="C1072" s="957"/>
      <c r="D1072" s="1081"/>
      <c r="E1072" s="954">
        <f t="shared" si="127"/>
        <v>44395</v>
      </c>
      <c r="F1072" s="954">
        <f t="shared" si="127"/>
        <v>44399</v>
      </c>
      <c r="G1072" s="954">
        <f t="shared" si="127"/>
        <v>44434</v>
      </c>
    </row>
    <row r="1073" s="928" customFormat="1" ht="15.75" customHeight="1" spans="1:7">
      <c r="A1073" s="1089"/>
      <c r="B1073" s="957"/>
      <c r="C1073" s="957"/>
      <c r="D1073" s="1082"/>
      <c r="E1073" s="954">
        <f t="shared" si="127"/>
        <v>44402</v>
      </c>
      <c r="F1073" s="954">
        <f t="shared" si="127"/>
        <v>44406</v>
      </c>
      <c r="G1073" s="954">
        <f t="shared" si="127"/>
        <v>44441</v>
      </c>
    </row>
    <row r="1074" s="928" customFormat="1" ht="15.75" customHeight="1" spans="1:7">
      <c r="A1074" s="982"/>
      <c r="B1074" s="1034"/>
      <c r="C1074" s="1034"/>
      <c r="D1074" s="1034"/>
      <c r="E1074" s="972"/>
      <c r="F1074" s="972"/>
      <c r="G1074" s="972"/>
    </row>
    <row r="1075" s="928" customFormat="1" ht="15.75" customHeight="1" spans="1:7">
      <c r="A1075" s="982"/>
      <c r="B1075" s="952" t="s">
        <v>5</v>
      </c>
      <c r="C1075" s="952" t="s">
        <v>6</v>
      </c>
      <c r="D1075" s="952" t="s">
        <v>7</v>
      </c>
      <c r="E1075" s="947" t="s">
        <v>8</v>
      </c>
      <c r="F1075" s="947" t="s">
        <v>8</v>
      </c>
      <c r="G1075" s="947" t="s">
        <v>636</v>
      </c>
    </row>
    <row r="1076" s="928" customFormat="1" ht="15.75" customHeight="1" spans="1:7">
      <c r="A1076" s="982"/>
      <c r="B1076" s="959"/>
      <c r="C1076" s="959"/>
      <c r="D1076" s="959"/>
      <c r="E1076" s="1029" t="s">
        <v>9</v>
      </c>
      <c r="F1076" s="947" t="s">
        <v>10</v>
      </c>
      <c r="G1076" s="947" t="s">
        <v>11</v>
      </c>
    </row>
    <row r="1077" s="928" customFormat="1" ht="15.75" customHeight="1" spans="1:7">
      <c r="A1077" s="982"/>
      <c r="B1077" s="1020" t="s">
        <v>624</v>
      </c>
      <c r="C1077" s="1020" t="s">
        <v>625</v>
      </c>
      <c r="D1077" s="946" t="s">
        <v>644</v>
      </c>
      <c r="E1077" s="954">
        <v>44375</v>
      </c>
      <c r="F1077" s="954">
        <f>E1077+4</f>
        <v>44379</v>
      </c>
      <c r="G1077" s="954">
        <f>F1077+33</f>
        <v>44412</v>
      </c>
    </row>
    <row r="1078" s="928" customFormat="1" ht="15.75" customHeight="1" spans="1:7">
      <c r="A1078" s="982"/>
      <c r="B1078" s="1020" t="s">
        <v>627</v>
      </c>
      <c r="C1078" s="1020" t="s">
        <v>628</v>
      </c>
      <c r="D1078" s="1081"/>
      <c r="E1078" s="954">
        <f>E1077+7</f>
        <v>44382</v>
      </c>
      <c r="F1078" s="954">
        <f>F1077+7</f>
        <v>44386</v>
      </c>
      <c r="G1078" s="954">
        <f>G1077+7</f>
        <v>44419</v>
      </c>
    </row>
    <row r="1079" s="928" customFormat="1" ht="15.75" customHeight="1" spans="1:7">
      <c r="A1079" s="982"/>
      <c r="B1079" s="1115" t="s">
        <v>629</v>
      </c>
      <c r="C1079" s="1020" t="s">
        <v>630</v>
      </c>
      <c r="D1079" s="1081"/>
      <c r="E1079" s="954">
        <f t="shared" ref="E1079:E1081" si="128">E1078+7</f>
        <v>44389</v>
      </c>
      <c r="F1079" s="954">
        <f t="shared" ref="F1079:F1081" si="129">F1078+7</f>
        <v>44393</v>
      </c>
      <c r="G1079" s="954">
        <f t="shared" ref="G1079:G1081" si="130">G1078+7</f>
        <v>44426</v>
      </c>
    </row>
    <row r="1080" s="928" customFormat="1" ht="15.75" customHeight="1" spans="1:7">
      <c r="A1080" s="982"/>
      <c r="B1080" s="1115" t="s">
        <v>631</v>
      </c>
      <c r="C1080" s="1020" t="s">
        <v>632</v>
      </c>
      <c r="D1080" s="1081"/>
      <c r="E1080" s="954">
        <f t="shared" si="128"/>
        <v>44396</v>
      </c>
      <c r="F1080" s="954">
        <f t="shared" si="129"/>
        <v>44400</v>
      </c>
      <c r="G1080" s="954">
        <f t="shared" si="130"/>
        <v>44433</v>
      </c>
    </row>
    <row r="1081" s="928" customFormat="1" ht="15.75" customHeight="1" spans="1:7">
      <c r="A1081" s="982"/>
      <c r="B1081" s="947" t="s">
        <v>633</v>
      </c>
      <c r="C1081" s="947" t="s">
        <v>634</v>
      </c>
      <c r="D1081" s="1082"/>
      <c r="E1081" s="954">
        <f t="shared" si="128"/>
        <v>44403</v>
      </c>
      <c r="F1081" s="954">
        <f t="shared" si="129"/>
        <v>44407</v>
      </c>
      <c r="G1081" s="954">
        <f t="shared" si="130"/>
        <v>44440</v>
      </c>
    </row>
    <row r="1082" s="928" customFormat="1" ht="15.75" customHeight="1" spans="1:7">
      <c r="A1082" s="982"/>
      <c r="B1082" s="1034"/>
      <c r="C1082" s="1034"/>
      <c r="D1082" s="1034"/>
      <c r="E1082" s="972"/>
      <c r="F1082" s="972"/>
      <c r="G1082" s="972"/>
    </row>
    <row r="1083" s="928" customFormat="1" ht="15.75" customHeight="1" spans="1:7">
      <c r="A1083" s="982"/>
      <c r="B1083" s="1034"/>
      <c r="C1083" s="1034"/>
      <c r="D1083" s="1034"/>
      <c r="E1083" s="1034"/>
      <c r="F1083" s="972"/>
      <c r="G1083" s="972"/>
    </row>
    <row r="1084" s="928" customFormat="1" ht="15.75" customHeight="1" spans="1:7">
      <c r="A1084" s="982"/>
      <c r="B1084" s="930"/>
      <c r="C1084" s="980"/>
      <c r="D1084" s="981"/>
      <c r="E1084" s="981"/>
      <c r="F1084" s="979"/>
      <c r="G1084" s="979"/>
    </row>
    <row r="1085" s="928" customFormat="1" ht="15.75" customHeight="1" spans="1:7">
      <c r="A1085" s="982" t="s">
        <v>649</v>
      </c>
      <c r="B1085" s="952" t="s">
        <v>5</v>
      </c>
      <c r="C1085" s="952" t="s">
        <v>6</v>
      </c>
      <c r="D1085" s="952" t="s">
        <v>7</v>
      </c>
      <c r="E1085" s="947" t="s">
        <v>8</v>
      </c>
      <c r="F1085" s="947" t="s">
        <v>8</v>
      </c>
      <c r="G1085" s="947" t="s">
        <v>650</v>
      </c>
    </row>
    <row r="1086" s="928" customFormat="1" ht="15.75" customHeight="1" spans="1:7">
      <c r="A1086" s="982"/>
      <c r="B1086" s="959"/>
      <c r="C1086" s="959"/>
      <c r="D1086" s="959"/>
      <c r="E1086" s="947" t="s">
        <v>9</v>
      </c>
      <c r="F1086" s="947" t="s">
        <v>10</v>
      </c>
      <c r="G1086" s="947" t="s">
        <v>11</v>
      </c>
    </row>
    <row r="1087" s="928" customFormat="1" ht="15.75" customHeight="1" spans="1:7">
      <c r="A1087" s="982"/>
      <c r="B1087" s="1020" t="s">
        <v>624</v>
      </c>
      <c r="C1087" s="1020" t="s">
        <v>625</v>
      </c>
      <c r="D1087" s="962" t="s">
        <v>644</v>
      </c>
      <c r="E1087" s="954">
        <v>44375</v>
      </c>
      <c r="F1087" s="954">
        <f>E1087+4</f>
        <v>44379</v>
      </c>
      <c r="G1087" s="954">
        <f>F1087+38</f>
        <v>44417</v>
      </c>
    </row>
    <row r="1088" s="928" customFormat="1" ht="15.75" customHeight="1" spans="1:7">
      <c r="A1088" s="982"/>
      <c r="B1088" s="1020" t="s">
        <v>627</v>
      </c>
      <c r="C1088" s="1020" t="s">
        <v>628</v>
      </c>
      <c r="D1088" s="1087"/>
      <c r="E1088" s="954">
        <f>E1087+7</f>
        <v>44382</v>
      </c>
      <c r="F1088" s="954">
        <f>F1087+7</f>
        <v>44386</v>
      </c>
      <c r="G1088" s="954">
        <f>G1087+7</f>
        <v>44424</v>
      </c>
    </row>
    <row r="1089" s="928" customFormat="1" ht="15.75" customHeight="1" spans="1:7">
      <c r="A1089" s="982"/>
      <c r="B1089" s="1115" t="s">
        <v>629</v>
      </c>
      <c r="C1089" s="1020" t="s">
        <v>630</v>
      </c>
      <c r="D1089" s="1087"/>
      <c r="E1089" s="954">
        <f t="shared" ref="E1089:E1091" si="131">E1088+7</f>
        <v>44389</v>
      </c>
      <c r="F1089" s="954">
        <f t="shared" ref="F1089:F1091" si="132">F1088+7</f>
        <v>44393</v>
      </c>
      <c r="G1089" s="954">
        <f t="shared" ref="G1089:G1091" si="133">G1088+7</f>
        <v>44431</v>
      </c>
    </row>
    <row r="1090" s="928" customFormat="1" ht="15.75" customHeight="1" spans="1:7">
      <c r="A1090" s="982"/>
      <c r="B1090" s="1115" t="s">
        <v>631</v>
      </c>
      <c r="C1090" s="1020" t="s">
        <v>632</v>
      </c>
      <c r="D1090" s="1087"/>
      <c r="E1090" s="954">
        <f t="shared" si="131"/>
        <v>44396</v>
      </c>
      <c r="F1090" s="954">
        <f t="shared" si="132"/>
        <v>44400</v>
      </c>
      <c r="G1090" s="954">
        <f t="shared" si="133"/>
        <v>44438</v>
      </c>
    </row>
    <row r="1091" s="928" customFormat="1" ht="15.75" customHeight="1" spans="1:7">
      <c r="A1091" s="1089"/>
      <c r="B1091" s="947" t="s">
        <v>633</v>
      </c>
      <c r="C1091" s="947" t="s">
        <v>634</v>
      </c>
      <c r="D1091" s="963"/>
      <c r="E1091" s="954">
        <f t="shared" si="131"/>
        <v>44403</v>
      </c>
      <c r="F1091" s="954">
        <f t="shared" si="132"/>
        <v>44407</v>
      </c>
      <c r="G1091" s="954">
        <f t="shared" si="133"/>
        <v>44445</v>
      </c>
    </row>
    <row r="1092" s="928" customFormat="1" ht="15.75" customHeight="1" spans="1:7">
      <c r="A1092" s="982"/>
      <c r="B1092" s="1117"/>
      <c r="C1092" s="1007"/>
      <c r="D1092" s="1118"/>
      <c r="E1092" s="972"/>
      <c r="F1092" s="972"/>
      <c r="G1092" s="972"/>
    </row>
    <row r="1093" s="928" customFormat="1" ht="15.75" customHeight="1" spans="1:7">
      <c r="A1093" s="982"/>
      <c r="B1093" s="1034"/>
      <c r="C1093" s="1034"/>
      <c r="D1093" s="1034"/>
      <c r="E1093" s="972"/>
      <c r="F1093" s="972"/>
      <c r="G1093" s="972"/>
    </row>
    <row r="1094" s="928" customFormat="1" ht="15.75" customHeight="1" spans="1:7">
      <c r="A1094" s="1001" t="s">
        <v>651</v>
      </c>
      <c r="B1094" s="1001"/>
      <c r="C1094" s="1001"/>
      <c r="D1094" s="1001"/>
      <c r="E1094" s="1001"/>
      <c r="F1094" s="1001"/>
      <c r="G1094" s="1001"/>
    </row>
    <row r="1095" s="928" customFormat="1" ht="15.75" customHeight="1" spans="1:7">
      <c r="A1095" s="982"/>
      <c r="B1095" s="930"/>
      <c r="C1095" s="980"/>
      <c r="D1095" s="981"/>
      <c r="E1095" s="981"/>
      <c r="F1095" s="979"/>
      <c r="G1095" s="979"/>
    </row>
    <row r="1096" s="928" customFormat="1" ht="15.75" customHeight="1" spans="1:7">
      <c r="A1096" s="982" t="s">
        <v>652</v>
      </c>
      <c r="B1096" s="946" t="s">
        <v>5</v>
      </c>
      <c r="C1096" s="946" t="s">
        <v>6</v>
      </c>
      <c r="D1096" s="946" t="s">
        <v>7</v>
      </c>
      <c r="E1096" s="947" t="s">
        <v>8</v>
      </c>
      <c r="F1096" s="947" t="s">
        <v>8</v>
      </c>
      <c r="G1096" s="947" t="s">
        <v>653</v>
      </c>
    </row>
    <row r="1097" s="928" customFormat="1" ht="15.75" customHeight="1" spans="1:7">
      <c r="A1097" s="982"/>
      <c r="B1097" s="948"/>
      <c r="C1097" s="948"/>
      <c r="D1097" s="948"/>
      <c r="E1097" s="1029" t="s">
        <v>9</v>
      </c>
      <c r="F1097" s="947" t="s">
        <v>10</v>
      </c>
      <c r="G1097" s="947" t="s">
        <v>11</v>
      </c>
    </row>
    <row r="1098" s="928" customFormat="1" ht="15.75" customHeight="1" spans="1:7">
      <c r="A1098" s="982"/>
      <c r="B1098" s="989" t="s">
        <v>654</v>
      </c>
      <c r="C1098" s="1119" t="s">
        <v>655</v>
      </c>
      <c r="D1098" s="952" t="s">
        <v>656</v>
      </c>
      <c r="E1098" s="954">
        <v>44380</v>
      </c>
      <c r="F1098" s="954">
        <f>E1098+4</f>
        <v>44384</v>
      </c>
      <c r="G1098" s="966">
        <f>F1098+20</f>
        <v>44404</v>
      </c>
    </row>
    <row r="1099" s="928" customFormat="1" ht="15.75" customHeight="1" spans="1:7">
      <c r="A1099" s="982"/>
      <c r="B1099" s="1120" t="s">
        <v>657</v>
      </c>
      <c r="C1099" s="1119" t="s">
        <v>658</v>
      </c>
      <c r="D1099" s="955"/>
      <c r="E1099" s="954">
        <f t="shared" ref="E1099:G1102" si="134">E1098+7</f>
        <v>44387</v>
      </c>
      <c r="F1099" s="954">
        <f t="shared" si="134"/>
        <v>44391</v>
      </c>
      <c r="G1099" s="954">
        <f t="shared" si="134"/>
        <v>44411</v>
      </c>
    </row>
    <row r="1100" s="928" customFormat="1" ht="15.75" customHeight="1" spans="1:7">
      <c r="A1100" s="982"/>
      <c r="B1100" s="1121" t="s">
        <v>659</v>
      </c>
      <c r="C1100" s="1119" t="s">
        <v>660</v>
      </c>
      <c r="D1100" s="955"/>
      <c r="E1100" s="954">
        <f t="shared" si="134"/>
        <v>44394</v>
      </c>
      <c r="F1100" s="954">
        <f t="shared" si="134"/>
        <v>44398</v>
      </c>
      <c r="G1100" s="954">
        <f t="shared" si="134"/>
        <v>44418</v>
      </c>
    </row>
    <row r="1101" s="928" customFormat="1" ht="15.75" customHeight="1" spans="1:7">
      <c r="A1101" s="1089"/>
      <c r="B1101" s="1121" t="s">
        <v>661</v>
      </c>
      <c r="C1101" s="1119" t="s">
        <v>662</v>
      </c>
      <c r="D1101" s="955"/>
      <c r="E1101" s="954">
        <f t="shared" si="134"/>
        <v>44401</v>
      </c>
      <c r="F1101" s="954">
        <f t="shared" si="134"/>
        <v>44405</v>
      </c>
      <c r="G1101" s="954">
        <f t="shared" si="134"/>
        <v>44425</v>
      </c>
    </row>
    <row r="1102" s="928" customFormat="1" ht="15.75" customHeight="1" spans="1:7">
      <c r="A1102" s="1066"/>
      <c r="B1102" s="1121"/>
      <c r="C1102" s="1119"/>
      <c r="D1102" s="959"/>
      <c r="E1102" s="954">
        <f t="shared" si="134"/>
        <v>44408</v>
      </c>
      <c r="F1102" s="954">
        <f t="shared" si="134"/>
        <v>44412</v>
      </c>
      <c r="G1102" s="954">
        <f t="shared" si="134"/>
        <v>44432</v>
      </c>
    </row>
    <row r="1103" s="928" customFormat="1" ht="15.75" customHeight="1" spans="1:7">
      <c r="A1103" s="982"/>
      <c r="B1103" s="944"/>
      <c r="C1103" s="1034"/>
      <c r="D1103" s="1034"/>
      <c r="E1103" s="972"/>
      <c r="F1103" s="972"/>
      <c r="G1103" s="972"/>
    </row>
    <row r="1104" s="928" customFormat="1" ht="15.75" customHeight="1" spans="1:7">
      <c r="A1104" s="982"/>
      <c r="B1104" s="930"/>
      <c r="C1104" s="1122"/>
      <c r="D1104" s="981"/>
      <c r="E1104" s="981"/>
      <c r="F1104" s="1123"/>
      <c r="G1104" s="979"/>
    </row>
    <row r="1105" s="928" customFormat="1" ht="15.75" customHeight="1" spans="1:7">
      <c r="A1105" s="982" t="s">
        <v>663</v>
      </c>
      <c r="B1105" s="952" t="s">
        <v>5</v>
      </c>
      <c r="C1105" s="952" t="s">
        <v>6</v>
      </c>
      <c r="D1105" s="952" t="s">
        <v>7</v>
      </c>
      <c r="E1105" s="1021" t="s">
        <v>8</v>
      </c>
      <c r="F1105" s="1021" t="s">
        <v>8</v>
      </c>
      <c r="G1105" s="1021" t="s">
        <v>664</v>
      </c>
    </row>
    <row r="1106" s="928" customFormat="1" ht="15.75" customHeight="1" spans="1:7">
      <c r="A1106" s="982"/>
      <c r="B1106" s="959"/>
      <c r="C1106" s="959"/>
      <c r="D1106" s="959"/>
      <c r="E1106" s="1021" t="s">
        <v>9</v>
      </c>
      <c r="F1106" s="1021" t="s">
        <v>10</v>
      </c>
      <c r="G1106" s="1021" t="s">
        <v>11</v>
      </c>
    </row>
    <row r="1107" s="928" customFormat="1" ht="15.75" customHeight="1" spans="1:7">
      <c r="A1107" s="982"/>
      <c r="B1107" s="1124" t="s">
        <v>665</v>
      </c>
      <c r="C1107" s="1125" t="s">
        <v>666</v>
      </c>
      <c r="D1107" s="964" t="s">
        <v>667</v>
      </c>
      <c r="E1107" s="1025">
        <v>44374</v>
      </c>
      <c r="F1107" s="1025">
        <f>E1107+4</f>
        <v>44378</v>
      </c>
      <c r="G1107" s="1126">
        <f>F1107+13</f>
        <v>44391</v>
      </c>
    </row>
    <row r="1108" s="928" customFormat="1" ht="15.75" customHeight="1" spans="2:7">
      <c r="B1108" s="1124" t="s">
        <v>668</v>
      </c>
      <c r="C1108" s="1125" t="s">
        <v>669</v>
      </c>
      <c r="D1108" s="965"/>
      <c r="E1108" s="1025">
        <f t="shared" ref="E1108:G1111" si="135">E1107+7</f>
        <v>44381</v>
      </c>
      <c r="F1108" s="1025">
        <f t="shared" si="135"/>
        <v>44385</v>
      </c>
      <c r="G1108" s="1025">
        <f t="shared" si="135"/>
        <v>44398</v>
      </c>
    </row>
    <row r="1109" s="928" customFormat="1" ht="15.75" customHeight="1" spans="1:7">
      <c r="A1109" s="982"/>
      <c r="B1109" s="1124" t="s">
        <v>670</v>
      </c>
      <c r="C1109" s="1125" t="s">
        <v>671</v>
      </c>
      <c r="D1109" s="965"/>
      <c r="E1109" s="1025">
        <f t="shared" si="135"/>
        <v>44388</v>
      </c>
      <c r="F1109" s="1025">
        <f t="shared" si="135"/>
        <v>44392</v>
      </c>
      <c r="G1109" s="1025">
        <f t="shared" si="135"/>
        <v>44405</v>
      </c>
    </row>
    <row r="1110" s="928" customFormat="1" ht="15.75" customHeight="1" spans="1:7">
      <c r="A1110" s="982"/>
      <c r="B1110" s="1124" t="s">
        <v>672</v>
      </c>
      <c r="C1110" s="1127">
        <v>62</v>
      </c>
      <c r="D1110" s="965"/>
      <c r="E1110" s="1025">
        <f t="shared" si="135"/>
        <v>44395</v>
      </c>
      <c r="F1110" s="1025">
        <f t="shared" si="135"/>
        <v>44399</v>
      </c>
      <c r="G1110" s="1025">
        <f t="shared" si="135"/>
        <v>44412</v>
      </c>
    </row>
    <row r="1111" s="928" customFormat="1" ht="15.75" customHeight="1" spans="1:7">
      <c r="A1111" s="982"/>
      <c r="B1111" s="1128" t="s">
        <v>673</v>
      </c>
      <c r="C1111" s="1129" t="s">
        <v>190</v>
      </c>
      <c r="D1111" s="968"/>
      <c r="E1111" s="1025">
        <f t="shared" si="135"/>
        <v>44402</v>
      </c>
      <c r="F1111" s="1025">
        <f t="shared" si="135"/>
        <v>44406</v>
      </c>
      <c r="G1111" s="1025">
        <f t="shared" si="135"/>
        <v>44419</v>
      </c>
    </row>
    <row r="1112" s="928" customFormat="1" ht="15.75" customHeight="1" spans="1:7">
      <c r="A1112" s="982"/>
      <c r="D1112" s="1034"/>
      <c r="E1112" s="1034"/>
      <c r="F1112" s="1130"/>
      <c r="G1112" s="1130"/>
    </row>
    <row r="1113" s="928" customFormat="1" ht="15.75" customHeight="1" spans="1:7">
      <c r="A1113" s="982"/>
      <c r="B1113" s="962" t="s">
        <v>5</v>
      </c>
      <c r="C1113" s="962" t="s">
        <v>6</v>
      </c>
      <c r="D1113" s="962" t="s">
        <v>7</v>
      </c>
      <c r="E1113" s="1076" t="s">
        <v>8</v>
      </c>
      <c r="F1113" s="1076" t="s">
        <v>8</v>
      </c>
      <c r="G1113" s="1076" t="s">
        <v>664</v>
      </c>
    </row>
    <row r="1114" s="928" customFormat="1" ht="15.75" customHeight="1" spans="1:7">
      <c r="A1114" s="982"/>
      <c r="B1114" s="963"/>
      <c r="C1114" s="963"/>
      <c r="D1114" s="963"/>
      <c r="E1114" s="1077" t="s">
        <v>9</v>
      </c>
      <c r="F1114" s="1076" t="s">
        <v>10</v>
      </c>
      <c r="G1114" s="1076" t="s">
        <v>11</v>
      </c>
    </row>
    <row r="1115" s="928" customFormat="1" ht="15.75" customHeight="1" spans="1:7">
      <c r="A1115" s="982"/>
      <c r="B1115" s="989" t="s">
        <v>654</v>
      </c>
      <c r="C1115" s="1119" t="s">
        <v>655</v>
      </c>
      <c r="D1115" s="1131" t="s">
        <v>656</v>
      </c>
      <c r="E1115" s="954">
        <v>44380</v>
      </c>
      <c r="F1115" s="1078">
        <f>E1115+4</f>
        <v>44384</v>
      </c>
      <c r="G1115" s="1078">
        <f>F1115+13</f>
        <v>44397</v>
      </c>
    </row>
    <row r="1116" s="928" customFormat="1" ht="15.75" customHeight="1" spans="1:7">
      <c r="A1116" s="982"/>
      <c r="B1116" s="1120" t="s">
        <v>657</v>
      </c>
      <c r="C1116" s="1119" t="s">
        <v>658</v>
      </c>
      <c r="D1116" s="1132"/>
      <c r="E1116" s="1078">
        <f t="shared" ref="E1116:G1119" si="136">E1115+7</f>
        <v>44387</v>
      </c>
      <c r="F1116" s="1078">
        <f t="shared" si="136"/>
        <v>44391</v>
      </c>
      <c r="G1116" s="1078">
        <f t="shared" si="136"/>
        <v>44404</v>
      </c>
    </row>
    <row r="1117" s="928" customFormat="1" ht="15.75" customHeight="1" spans="1:7">
      <c r="A1117" s="982"/>
      <c r="B1117" s="1121" t="s">
        <v>659</v>
      </c>
      <c r="C1117" s="1119" t="s">
        <v>660</v>
      </c>
      <c r="D1117" s="1132"/>
      <c r="E1117" s="1078">
        <f t="shared" si="136"/>
        <v>44394</v>
      </c>
      <c r="F1117" s="1078">
        <f t="shared" si="136"/>
        <v>44398</v>
      </c>
      <c r="G1117" s="1078">
        <f t="shared" si="136"/>
        <v>44411</v>
      </c>
    </row>
    <row r="1118" s="928" customFormat="1" ht="15.75" customHeight="1" spans="1:7">
      <c r="A1118" s="982"/>
      <c r="B1118" s="1121" t="s">
        <v>661</v>
      </c>
      <c r="C1118" s="1119" t="s">
        <v>662</v>
      </c>
      <c r="D1118" s="1132"/>
      <c r="E1118" s="1078">
        <f t="shared" si="136"/>
        <v>44401</v>
      </c>
      <c r="F1118" s="1078">
        <f t="shared" si="136"/>
        <v>44405</v>
      </c>
      <c r="G1118" s="1078">
        <f t="shared" si="136"/>
        <v>44418</v>
      </c>
    </row>
    <row r="1119" s="928" customFormat="1" ht="15.75" customHeight="1" spans="1:7">
      <c r="A1119" s="982"/>
      <c r="B1119" s="1121"/>
      <c r="C1119" s="1119"/>
      <c r="D1119" s="1133"/>
      <c r="E1119" s="1078">
        <f t="shared" si="136"/>
        <v>44408</v>
      </c>
      <c r="F1119" s="1078">
        <f t="shared" si="136"/>
        <v>44412</v>
      </c>
      <c r="G1119" s="1078">
        <f t="shared" si="136"/>
        <v>44425</v>
      </c>
    </row>
    <row r="1120" s="928" customFormat="1" ht="15.75" customHeight="1" spans="1:7">
      <c r="A1120" s="982"/>
      <c r="B1120" s="969"/>
      <c r="C1120" s="1134"/>
      <c r="D1120" s="1135"/>
      <c r="E1120" s="1028"/>
      <c r="F1120" s="1028"/>
      <c r="G1120" s="972"/>
    </row>
    <row r="1121" s="928" customFormat="1" ht="15.75" customHeight="1" spans="1:9">
      <c r="A1121" s="930"/>
      <c r="B1121" s="930"/>
      <c r="C1121" s="930"/>
      <c r="D1121" s="930"/>
      <c r="E1121" s="930"/>
      <c r="F1121" s="930"/>
      <c r="G1121" s="930"/>
      <c r="H1121" s="930"/>
      <c r="I1121" s="930"/>
    </row>
    <row r="1122" s="928" customFormat="1" ht="15.75" customHeight="1" spans="1:7">
      <c r="A1122" s="982"/>
      <c r="B1122" s="952" t="s">
        <v>5</v>
      </c>
      <c r="C1122" s="952" t="s">
        <v>6</v>
      </c>
      <c r="D1122" s="952" t="s">
        <v>7</v>
      </c>
      <c r="E1122" s="954" t="s">
        <v>8</v>
      </c>
      <c r="F1122" s="954" t="s">
        <v>8</v>
      </c>
      <c r="G1122" s="954" t="s">
        <v>664</v>
      </c>
    </row>
    <row r="1123" s="928" customFormat="1" ht="15.75" customHeight="1" spans="1:7">
      <c r="A1123" s="982"/>
      <c r="B1123" s="959"/>
      <c r="C1123" s="959"/>
      <c r="D1123" s="959"/>
      <c r="E1123" s="954" t="s">
        <v>9</v>
      </c>
      <c r="F1123" s="954" t="s">
        <v>10</v>
      </c>
      <c r="G1123" s="954" t="s">
        <v>11</v>
      </c>
    </row>
    <row r="1124" s="928" customFormat="1" ht="15.75" customHeight="1" spans="1:7">
      <c r="A1124" s="982"/>
      <c r="B1124" s="1136" t="s">
        <v>674</v>
      </c>
      <c r="C1124" s="1119" t="s">
        <v>675</v>
      </c>
      <c r="D1124" s="952" t="s">
        <v>676</v>
      </c>
      <c r="E1124" s="954">
        <v>44374</v>
      </c>
      <c r="F1124" s="954">
        <f>E1124+5</f>
        <v>44379</v>
      </c>
      <c r="G1124" s="954">
        <f>F1124+13</f>
        <v>44392</v>
      </c>
    </row>
    <row r="1125" s="928" customFormat="1" ht="15.75" customHeight="1" spans="1:7">
      <c r="A1125" s="982"/>
      <c r="B1125" s="1136" t="s">
        <v>677</v>
      </c>
      <c r="C1125" s="1119" t="s">
        <v>678</v>
      </c>
      <c r="D1125" s="955"/>
      <c r="E1125" s="954">
        <f t="shared" ref="E1125:G1128" si="137">E1124+7</f>
        <v>44381</v>
      </c>
      <c r="F1125" s="954">
        <f t="shared" si="137"/>
        <v>44386</v>
      </c>
      <c r="G1125" s="954">
        <f t="shared" si="137"/>
        <v>44399</v>
      </c>
    </row>
    <row r="1126" s="928" customFormat="1" ht="15.75" customHeight="1" spans="1:7">
      <c r="A1126" s="982"/>
      <c r="B1126" s="1136" t="s">
        <v>679</v>
      </c>
      <c r="C1126" s="1119" t="s">
        <v>680</v>
      </c>
      <c r="D1126" s="955"/>
      <c r="E1126" s="954">
        <f t="shared" si="137"/>
        <v>44388</v>
      </c>
      <c r="F1126" s="954">
        <f t="shared" si="137"/>
        <v>44393</v>
      </c>
      <c r="G1126" s="954">
        <f t="shared" si="137"/>
        <v>44406</v>
      </c>
    </row>
    <row r="1127" s="928" customFormat="1" ht="15.75" customHeight="1" spans="1:7">
      <c r="A1127" s="982"/>
      <c r="B1127" s="947" t="s">
        <v>681</v>
      </c>
      <c r="C1127" s="1119" t="s">
        <v>682</v>
      </c>
      <c r="D1127" s="955"/>
      <c r="E1127" s="954">
        <f t="shared" si="137"/>
        <v>44395</v>
      </c>
      <c r="F1127" s="954">
        <f t="shared" si="137"/>
        <v>44400</v>
      </c>
      <c r="G1127" s="954">
        <f t="shared" si="137"/>
        <v>44413</v>
      </c>
    </row>
    <row r="1128" s="928" customFormat="1" ht="15.75" customHeight="1" spans="1:7">
      <c r="A1128" s="982"/>
      <c r="B1128" s="1102" t="s">
        <v>683</v>
      </c>
      <c r="C1128" s="1137" t="s">
        <v>684</v>
      </c>
      <c r="D1128" s="959"/>
      <c r="E1128" s="954">
        <f t="shared" si="137"/>
        <v>44402</v>
      </c>
      <c r="F1128" s="954">
        <f t="shared" si="137"/>
        <v>44407</v>
      </c>
      <c r="G1128" s="954">
        <f t="shared" si="137"/>
        <v>44420</v>
      </c>
    </row>
    <row r="1129" s="928" customFormat="1" ht="15.75" customHeight="1" spans="1:8">
      <c r="A1129" s="1138"/>
      <c r="B1129" s="1138"/>
      <c r="C1129" s="1138"/>
      <c r="D1129" s="1138"/>
      <c r="E1129" s="1138"/>
      <c r="F1129" s="1138"/>
      <c r="G1129" s="1138"/>
      <c r="H1129" s="1138"/>
    </row>
    <row r="1130" s="928" customFormat="1" ht="15.75" customHeight="1" spans="1:7">
      <c r="A1130" s="982"/>
      <c r="B1130" s="952" t="s">
        <v>5</v>
      </c>
      <c r="C1130" s="952" t="s">
        <v>6</v>
      </c>
      <c r="D1130" s="952" t="s">
        <v>7</v>
      </c>
      <c r="E1130" s="954" t="s">
        <v>8</v>
      </c>
      <c r="F1130" s="954" t="s">
        <v>8</v>
      </c>
      <c r="G1130" s="966" t="s">
        <v>664</v>
      </c>
    </row>
    <row r="1131" s="928" customFormat="1" ht="15.75" customHeight="1" spans="1:7">
      <c r="A1131" s="982"/>
      <c r="B1131" s="959"/>
      <c r="C1131" s="959"/>
      <c r="D1131" s="959"/>
      <c r="E1131" s="954" t="s">
        <v>9</v>
      </c>
      <c r="F1131" s="954" t="s">
        <v>10</v>
      </c>
      <c r="G1131" s="954" t="s">
        <v>11</v>
      </c>
    </row>
    <row r="1132" s="928" customFormat="1" ht="15.75" customHeight="1" spans="1:7">
      <c r="A1132" s="982"/>
      <c r="B1132" s="1139" t="s">
        <v>685</v>
      </c>
      <c r="C1132" s="1140" t="s">
        <v>686</v>
      </c>
      <c r="D1132" s="992" t="s">
        <v>687</v>
      </c>
      <c r="E1132" s="954">
        <v>44380</v>
      </c>
      <c r="F1132" s="954">
        <f>E1132+4</f>
        <v>44384</v>
      </c>
      <c r="G1132" s="954">
        <f>F1132+13</f>
        <v>44397</v>
      </c>
    </row>
    <row r="1133" s="928" customFormat="1" ht="15.75" customHeight="1" spans="1:7">
      <c r="A1133" s="982"/>
      <c r="B1133" s="1139" t="s">
        <v>688</v>
      </c>
      <c r="C1133" s="1140" t="s">
        <v>689</v>
      </c>
      <c r="D1133" s="989"/>
      <c r="E1133" s="954">
        <f t="shared" ref="E1133:G1136" si="138">E1132+7</f>
        <v>44387</v>
      </c>
      <c r="F1133" s="954">
        <f t="shared" si="138"/>
        <v>44391</v>
      </c>
      <c r="G1133" s="954">
        <f t="shared" si="138"/>
        <v>44404</v>
      </c>
    </row>
    <row r="1134" s="928" customFormat="1" ht="15.75" customHeight="1" spans="1:7">
      <c r="A1134" s="982"/>
      <c r="B1134" s="1139" t="s">
        <v>690</v>
      </c>
      <c r="C1134" s="1140" t="s">
        <v>689</v>
      </c>
      <c r="D1134" s="989"/>
      <c r="E1134" s="954">
        <f t="shared" si="138"/>
        <v>44394</v>
      </c>
      <c r="F1134" s="954">
        <f t="shared" si="138"/>
        <v>44398</v>
      </c>
      <c r="G1134" s="954">
        <f t="shared" si="138"/>
        <v>44411</v>
      </c>
    </row>
    <row r="1135" s="928" customFormat="1" ht="15.75" customHeight="1" spans="1:7">
      <c r="A1135" s="982"/>
      <c r="B1135" s="1139" t="s">
        <v>191</v>
      </c>
      <c r="C1135" s="1141" t="s">
        <v>691</v>
      </c>
      <c r="D1135" s="989"/>
      <c r="E1135" s="966">
        <f t="shared" si="138"/>
        <v>44401</v>
      </c>
      <c r="F1135" s="954">
        <f t="shared" si="138"/>
        <v>44405</v>
      </c>
      <c r="G1135" s="954">
        <f t="shared" si="138"/>
        <v>44418</v>
      </c>
    </row>
    <row r="1136" s="928" customFormat="1" ht="15.75" customHeight="1" spans="1:7">
      <c r="A1136" s="1066"/>
      <c r="B1136" s="1139" t="s">
        <v>692</v>
      </c>
      <c r="C1136" s="1142" t="s">
        <v>693</v>
      </c>
      <c r="D1136" s="989"/>
      <c r="E1136" s="1143">
        <f t="shared" si="138"/>
        <v>44408</v>
      </c>
      <c r="F1136" s="1143">
        <f t="shared" si="138"/>
        <v>44412</v>
      </c>
      <c r="G1136" s="1143">
        <f t="shared" si="138"/>
        <v>44425</v>
      </c>
    </row>
    <row r="1137" s="928" customFormat="1" ht="15.75" customHeight="1" spans="1:8">
      <c r="A1137" s="1066"/>
      <c r="B1137" s="931"/>
      <c r="C1137" s="931"/>
      <c r="D1137" s="931"/>
      <c r="E1137" s="931"/>
      <c r="F1137" s="931"/>
      <c r="G1137" s="931"/>
      <c r="H1137" s="931"/>
    </row>
    <row r="1138" s="928" customFormat="1" ht="15.75" customHeight="1" spans="1:7">
      <c r="A1138" s="982" t="s">
        <v>694</v>
      </c>
      <c r="B1138" s="952" t="s">
        <v>5</v>
      </c>
      <c r="C1138" s="952" t="s">
        <v>6</v>
      </c>
      <c r="D1138" s="952" t="s">
        <v>7</v>
      </c>
      <c r="E1138" s="954" t="s">
        <v>8</v>
      </c>
      <c r="F1138" s="954" t="s">
        <v>8</v>
      </c>
      <c r="G1138" s="954" t="s">
        <v>694</v>
      </c>
    </row>
    <row r="1139" s="928" customFormat="1" ht="15.75" customHeight="1" spans="1:7">
      <c r="A1139" s="982"/>
      <c r="B1139" s="959"/>
      <c r="C1139" s="959"/>
      <c r="D1139" s="959"/>
      <c r="E1139" s="954" t="s">
        <v>9</v>
      </c>
      <c r="F1139" s="954" t="s">
        <v>10</v>
      </c>
      <c r="G1139" s="954" t="s">
        <v>11</v>
      </c>
    </row>
    <row r="1140" s="928" customFormat="1" ht="15.75" customHeight="1" spans="1:7">
      <c r="A1140" s="982"/>
      <c r="B1140" s="1136" t="s">
        <v>674</v>
      </c>
      <c r="C1140" s="1119" t="s">
        <v>675</v>
      </c>
      <c r="D1140" s="992" t="s">
        <v>676</v>
      </c>
      <c r="E1140" s="954">
        <v>44374</v>
      </c>
      <c r="F1140" s="954">
        <f>E1140+5</f>
        <v>44379</v>
      </c>
      <c r="G1140" s="954">
        <f>F1140+17</f>
        <v>44396</v>
      </c>
    </row>
    <row r="1141" s="928" customFormat="1" ht="15.75" customHeight="1" spans="1:7">
      <c r="A1141" s="982"/>
      <c r="B1141" s="1136" t="s">
        <v>677</v>
      </c>
      <c r="C1141" s="1119" t="s">
        <v>678</v>
      </c>
      <c r="D1141" s="992"/>
      <c r="E1141" s="954">
        <f t="shared" ref="E1141:G1144" si="139">E1140+7</f>
        <v>44381</v>
      </c>
      <c r="F1141" s="954">
        <f t="shared" si="139"/>
        <v>44386</v>
      </c>
      <c r="G1141" s="954">
        <f t="shared" si="139"/>
        <v>44403</v>
      </c>
    </row>
    <row r="1142" s="928" customFormat="1" ht="15.75" customHeight="1" spans="2:7">
      <c r="B1142" s="1136" t="s">
        <v>679</v>
      </c>
      <c r="C1142" s="1119" t="s">
        <v>680</v>
      </c>
      <c r="D1142" s="992"/>
      <c r="E1142" s="954">
        <f t="shared" si="139"/>
        <v>44388</v>
      </c>
      <c r="F1142" s="954">
        <f t="shared" si="139"/>
        <v>44393</v>
      </c>
      <c r="G1142" s="954">
        <f t="shared" si="139"/>
        <v>44410</v>
      </c>
    </row>
    <row r="1143" s="928" customFormat="1" ht="15.75" customHeight="1" spans="1:7">
      <c r="A1143" s="982"/>
      <c r="B1143" s="947" t="s">
        <v>681</v>
      </c>
      <c r="C1143" s="1119" t="s">
        <v>682</v>
      </c>
      <c r="D1143" s="992"/>
      <c r="E1143" s="954">
        <f t="shared" si="139"/>
        <v>44395</v>
      </c>
      <c r="F1143" s="954">
        <f t="shared" si="139"/>
        <v>44400</v>
      </c>
      <c r="G1143" s="954">
        <f t="shared" si="139"/>
        <v>44417</v>
      </c>
    </row>
    <row r="1144" s="928" customFormat="1" ht="15.75" customHeight="1" spans="1:7">
      <c r="A1144" s="1066"/>
      <c r="B1144" s="1102" t="s">
        <v>683</v>
      </c>
      <c r="C1144" s="1137" t="s">
        <v>684</v>
      </c>
      <c r="D1144" s="992"/>
      <c r="E1144" s="954">
        <f t="shared" si="139"/>
        <v>44402</v>
      </c>
      <c r="F1144" s="954">
        <f t="shared" si="139"/>
        <v>44407</v>
      </c>
      <c r="G1144" s="954">
        <f t="shared" si="139"/>
        <v>44424</v>
      </c>
    </row>
    <row r="1145" s="928" customFormat="1" ht="15.75" customHeight="1" spans="1:8">
      <c r="A1145" s="930"/>
      <c r="B1145" s="930"/>
      <c r="C1145" s="930"/>
      <c r="D1145" s="930"/>
      <c r="E1145" s="930"/>
      <c r="F1145" s="930"/>
      <c r="G1145" s="930"/>
      <c r="H1145" s="930"/>
    </row>
    <row r="1146" s="928" customFormat="1" ht="15.75" customHeight="1" spans="1:7">
      <c r="A1146" s="982" t="s">
        <v>695</v>
      </c>
      <c r="B1146" s="952" t="s">
        <v>5</v>
      </c>
      <c r="C1146" s="952" t="s">
        <v>6</v>
      </c>
      <c r="D1146" s="952" t="s">
        <v>7</v>
      </c>
      <c r="E1146" s="954" t="s">
        <v>8</v>
      </c>
      <c r="F1146" s="954" t="s">
        <v>8</v>
      </c>
      <c r="G1146" s="954" t="s">
        <v>696</v>
      </c>
    </row>
    <row r="1147" s="928" customFormat="1" ht="15.75" customHeight="1" spans="1:7">
      <c r="A1147" s="982"/>
      <c r="B1147" s="959"/>
      <c r="C1147" s="959"/>
      <c r="D1147" s="959"/>
      <c r="E1147" s="954" t="s">
        <v>9</v>
      </c>
      <c r="F1147" s="954" t="s">
        <v>10</v>
      </c>
      <c r="G1147" s="954" t="s">
        <v>11</v>
      </c>
    </row>
    <row r="1148" s="928" customFormat="1" ht="15.75" customHeight="1" spans="2:7">
      <c r="B1148" s="1136" t="s">
        <v>221</v>
      </c>
      <c r="C1148" s="1137"/>
      <c r="D1148" s="952" t="s">
        <v>697</v>
      </c>
      <c r="E1148" s="954">
        <v>44377</v>
      </c>
      <c r="F1148" s="954">
        <f>E1148+5</f>
        <v>44382</v>
      </c>
      <c r="G1148" s="954">
        <f>F1148+17</f>
        <v>44399</v>
      </c>
    </row>
    <row r="1149" s="928" customFormat="1" ht="15.75" customHeight="1" spans="1:7">
      <c r="A1149" s="982"/>
      <c r="B1149" s="1136" t="s">
        <v>698</v>
      </c>
      <c r="C1149" s="1137" t="s">
        <v>699</v>
      </c>
      <c r="D1149" s="955"/>
      <c r="E1149" s="954">
        <f t="shared" ref="E1149:G1152" si="140">E1148+7</f>
        <v>44384</v>
      </c>
      <c r="F1149" s="954">
        <f t="shared" si="140"/>
        <v>44389</v>
      </c>
      <c r="G1149" s="954">
        <f t="shared" si="140"/>
        <v>44406</v>
      </c>
    </row>
    <row r="1150" s="928" customFormat="1" ht="15.75" customHeight="1" spans="1:7">
      <c r="A1150" s="982"/>
      <c r="B1150" s="1136" t="s">
        <v>221</v>
      </c>
      <c r="C1150" s="1137"/>
      <c r="D1150" s="955"/>
      <c r="E1150" s="954">
        <f t="shared" si="140"/>
        <v>44391</v>
      </c>
      <c r="F1150" s="954">
        <f t="shared" si="140"/>
        <v>44396</v>
      </c>
      <c r="G1150" s="954">
        <f t="shared" si="140"/>
        <v>44413</v>
      </c>
    </row>
    <row r="1151" s="928" customFormat="1" ht="15.75" customHeight="1" spans="1:7">
      <c r="A1151" s="982"/>
      <c r="B1151" s="950" t="s">
        <v>700</v>
      </c>
      <c r="C1151" s="950" t="s">
        <v>701</v>
      </c>
      <c r="D1151" s="955"/>
      <c r="E1151" s="966">
        <f t="shared" si="140"/>
        <v>44398</v>
      </c>
      <c r="F1151" s="1144">
        <f t="shared" si="140"/>
        <v>44403</v>
      </c>
      <c r="G1151" s="1144">
        <f t="shared" si="140"/>
        <v>44420</v>
      </c>
    </row>
    <row r="1152" s="928" customFormat="1" ht="15.75" customHeight="1" spans="1:7">
      <c r="A1152" s="982"/>
      <c r="B1152" s="950" t="s">
        <v>140</v>
      </c>
      <c r="C1152" s="950" t="s">
        <v>702</v>
      </c>
      <c r="D1152" s="959"/>
      <c r="E1152" s="966">
        <f t="shared" si="140"/>
        <v>44405</v>
      </c>
      <c r="F1152" s="1144">
        <f t="shared" si="140"/>
        <v>44410</v>
      </c>
      <c r="G1152" s="1144">
        <f t="shared" si="140"/>
        <v>44427</v>
      </c>
    </row>
    <row r="1153" s="930" customFormat="1" ht="15.75" customHeight="1"/>
    <row r="1154" s="928" customFormat="1" ht="15.75" customHeight="1" spans="1:7">
      <c r="A1154" s="982" t="s">
        <v>703</v>
      </c>
      <c r="B1154" s="952" t="s">
        <v>5</v>
      </c>
      <c r="C1154" s="952" t="s">
        <v>6</v>
      </c>
      <c r="D1154" s="952" t="s">
        <v>7</v>
      </c>
      <c r="E1154" s="954" t="s">
        <v>8</v>
      </c>
      <c r="F1154" s="954" t="s">
        <v>8</v>
      </c>
      <c r="G1154" s="966" t="s">
        <v>703</v>
      </c>
    </row>
    <row r="1155" s="928" customFormat="1" ht="15.75" customHeight="1" spans="1:7">
      <c r="A1155" s="982"/>
      <c r="B1155" s="959"/>
      <c r="C1155" s="959"/>
      <c r="D1155" s="959"/>
      <c r="E1155" s="954" t="s">
        <v>9</v>
      </c>
      <c r="F1155" s="954" t="s">
        <v>10</v>
      </c>
      <c r="G1155" s="954" t="s">
        <v>11</v>
      </c>
    </row>
    <row r="1156" s="928" customFormat="1" ht="15.75" customHeight="1" spans="1:7">
      <c r="A1156" s="982"/>
      <c r="B1156" s="947" t="s">
        <v>704</v>
      </c>
      <c r="C1156" s="1140" t="s">
        <v>705</v>
      </c>
      <c r="D1156" s="990" t="s">
        <v>706</v>
      </c>
      <c r="E1156" s="954">
        <v>44377</v>
      </c>
      <c r="F1156" s="954">
        <f>E1156+4</f>
        <v>44381</v>
      </c>
      <c r="G1156" s="954">
        <f>F1156+29</f>
        <v>44410</v>
      </c>
    </row>
    <row r="1157" s="928" customFormat="1" ht="15.75" customHeight="1" spans="1:7">
      <c r="A1157" s="982"/>
      <c r="B1157" s="947" t="s">
        <v>707</v>
      </c>
      <c r="C1157" s="1140" t="s">
        <v>708</v>
      </c>
      <c r="D1157" s="990"/>
      <c r="E1157" s="954">
        <f t="shared" ref="E1157:G1159" si="141">E1156+7</f>
        <v>44384</v>
      </c>
      <c r="F1157" s="954">
        <f t="shared" si="141"/>
        <v>44388</v>
      </c>
      <c r="G1157" s="954">
        <f t="shared" si="141"/>
        <v>44417</v>
      </c>
    </row>
    <row r="1158" s="928" customFormat="1" ht="15.75" customHeight="1" spans="1:7">
      <c r="A1158" s="982"/>
      <c r="B1158" s="947" t="s">
        <v>709</v>
      </c>
      <c r="C1158" s="1140" t="s">
        <v>710</v>
      </c>
      <c r="D1158" s="990"/>
      <c r="E1158" s="954">
        <f t="shared" si="141"/>
        <v>44391</v>
      </c>
      <c r="F1158" s="954">
        <f t="shared" si="141"/>
        <v>44395</v>
      </c>
      <c r="G1158" s="954">
        <f t="shared" si="141"/>
        <v>44424</v>
      </c>
    </row>
    <row r="1159" s="928" customFormat="1" ht="15.75" customHeight="1" spans="1:7">
      <c r="A1159" s="982"/>
      <c r="B1159" s="947" t="s">
        <v>711</v>
      </c>
      <c r="C1159" s="1140" t="s">
        <v>712</v>
      </c>
      <c r="D1159" s="990"/>
      <c r="E1159" s="954">
        <f t="shared" si="141"/>
        <v>44398</v>
      </c>
      <c r="F1159" s="954">
        <f t="shared" si="141"/>
        <v>44402</v>
      </c>
      <c r="G1159" s="954">
        <f t="shared" si="141"/>
        <v>44431</v>
      </c>
    </row>
    <row r="1160" s="928" customFormat="1" ht="15.75" customHeight="1" spans="1:7">
      <c r="A1160" s="982"/>
      <c r="B1160" s="947" t="s">
        <v>713</v>
      </c>
      <c r="C1160" s="1140" t="s">
        <v>691</v>
      </c>
      <c r="D1160" s="990"/>
      <c r="E1160" s="954">
        <f t="shared" ref="E1160:G1160" si="142">E1159+7</f>
        <v>44405</v>
      </c>
      <c r="F1160" s="954">
        <f t="shared" si="142"/>
        <v>44409</v>
      </c>
      <c r="G1160" s="954">
        <f t="shared" si="142"/>
        <v>44438</v>
      </c>
    </row>
    <row r="1161" s="928" customFormat="1" ht="15.75" customHeight="1" spans="1:8">
      <c r="A1161" s="930"/>
      <c r="B1161" s="930"/>
      <c r="C1161" s="930"/>
      <c r="D1161" s="930"/>
      <c r="E1161" s="930"/>
      <c r="F1161" s="930"/>
      <c r="G1161" s="930"/>
      <c r="H1161" s="930"/>
    </row>
    <row r="1162" s="928" customFormat="1" ht="15.75" customHeight="1" spans="1:8">
      <c r="A1162" s="930"/>
      <c r="B1162" s="930"/>
      <c r="C1162" s="930"/>
      <c r="D1162" s="930"/>
      <c r="E1162" s="930"/>
      <c r="F1162" s="930"/>
      <c r="G1162" s="930"/>
      <c r="H1162" s="930"/>
    </row>
    <row r="1163" s="928" customFormat="1" ht="15.75" customHeight="1" spans="1:7">
      <c r="A1163" s="982"/>
      <c r="B1163" s="952" t="s">
        <v>5</v>
      </c>
      <c r="C1163" s="952" t="s">
        <v>6</v>
      </c>
      <c r="D1163" s="952" t="s">
        <v>7</v>
      </c>
      <c r="E1163" s="954" t="s">
        <v>8</v>
      </c>
      <c r="F1163" s="954" t="s">
        <v>8</v>
      </c>
      <c r="G1163" s="966" t="s">
        <v>703</v>
      </c>
    </row>
    <row r="1164" s="928" customFormat="1" ht="15.75" customHeight="1" spans="1:7">
      <c r="A1164" s="982"/>
      <c r="B1164" s="959"/>
      <c r="C1164" s="959"/>
      <c r="D1164" s="959"/>
      <c r="E1164" s="954" t="s">
        <v>9</v>
      </c>
      <c r="F1164" s="954" t="s">
        <v>10</v>
      </c>
      <c r="G1164" s="954" t="s">
        <v>11</v>
      </c>
    </row>
    <row r="1165" s="928" customFormat="1" ht="15.75" customHeight="1" spans="1:7">
      <c r="A1165" s="982"/>
      <c r="B1165" s="947" t="s">
        <v>714</v>
      </c>
      <c r="C1165" s="1145" t="s">
        <v>715</v>
      </c>
      <c r="D1165" s="964" t="s">
        <v>716</v>
      </c>
      <c r="E1165" s="954">
        <v>44379</v>
      </c>
      <c r="F1165" s="954">
        <f>E1165+4</f>
        <v>44383</v>
      </c>
      <c r="G1165" s="954">
        <f>F1165+27</f>
        <v>44410</v>
      </c>
    </row>
    <row r="1166" s="928" customFormat="1" ht="15.75" customHeight="1" spans="1:7">
      <c r="A1166" s="982"/>
      <c r="B1166" s="947" t="s">
        <v>717</v>
      </c>
      <c r="C1166" s="1145" t="s">
        <v>718</v>
      </c>
      <c r="D1166" s="1146"/>
      <c r="E1166" s="954">
        <f t="shared" ref="E1166:G1169" si="143">E1165+7</f>
        <v>44386</v>
      </c>
      <c r="F1166" s="954">
        <f t="shared" si="143"/>
        <v>44390</v>
      </c>
      <c r="G1166" s="954">
        <f t="shared" si="143"/>
        <v>44417</v>
      </c>
    </row>
    <row r="1167" s="928" customFormat="1" ht="15.75" customHeight="1" spans="1:7">
      <c r="A1167" s="982"/>
      <c r="B1167" s="992" t="s">
        <v>719</v>
      </c>
      <c r="C1167" s="1145" t="s">
        <v>720</v>
      </c>
      <c r="D1167" s="1146"/>
      <c r="E1167" s="954">
        <f t="shared" si="143"/>
        <v>44393</v>
      </c>
      <c r="F1167" s="954">
        <f t="shared" si="143"/>
        <v>44397</v>
      </c>
      <c r="G1167" s="954">
        <f t="shared" si="143"/>
        <v>44424</v>
      </c>
    </row>
    <row r="1168" s="928" customFormat="1" ht="15.75" customHeight="1" spans="1:7">
      <c r="A1168" s="982"/>
      <c r="B1168" s="947" t="s">
        <v>721</v>
      </c>
      <c r="C1168" s="947" t="s">
        <v>722</v>
      </c>
      <c r="D1168" s="1146"/>
      <c r="E1168" s="966">
        <f t="shared" si="143"/>
        <v>44400</v>
      </c>
      <c r="F1168" s="954">
        <f t="shared" si="143"/>
        <v>44404</v>
      </c>
      <c r="G1168" s="954">
        <f t="shared" si="143"/>
        <v>44431</v>
      </c>
    </row>
    <row r="1169" s="928" customFormat="1" ht="15.75" customHeight="1" spans="1:7">
      <c r="A1169" s="982"/>
      <c r="B1169" s="1102" t="s">
        <v>723</v>
      </c>
      <c r="C1169" s="1147" t="s">
        <v>724</v>
      </c>
      <c r="D1169" s="1051"/>
      <c r="E1169" s="1143">
        <f t="shared" si="143"/>
        <v>44407</v>
      </c>
      <c r="F1169" s="1143">
        <f t="shared" si="143"/>
        <v>44411</v>
      </c>
      <c r="G1169" s="1143">
        <f t="shared" si="143"/>
        <v>44438</v>
      </c>
    </row>
    <row r="1170" s="928" customFormat="1" ht="15.75" customHeight="1" spans="1:8">
      <c r="A1170" s="930"/>
      <c r="B1170" s="930"/>
      <c r="C1170" s="930"/>
      <c r="D1170" s="930"/>
      <c r="E1170" s="930"/>
      <c r="F1170" s="930"/>
      <c r="G1170" s="930"/>
      <c r="H1170" s="930"/>
    </row>
    <row r="1171" s="928" customFormat="1" ht="15.75" customHeight="1" spans="1:8">
      <c r="A1171" s="930"/>
      <c r="B1171" s="930"/>
      <c r="C1171" s="930"/>
      <c r="D1171" s="930"/>
      <c r="E1171" s="930"/>
      <c r="F1171" s="930"/>
      <c r="G1171" s="930"/>
      <c r="H1171" s="930"/>
    </row>
    <row r="1172" s="928" customFormat="1" ht="15.75" customHeight="1" spans="1:7">
      <c r="A1172" s="982" t="s">
        <v>725</v>
      </c>
      <c r="B1172" s="952" t="s">
        <v>5</v>
      </c>
      <c r="C1172" s="952" t="s">
        <v>6</v>
      </c>
      <c r="D1172" s="952" t="s">
        <v>7</v>
      </c>
      <c r="E1172" s="954" t="s">
        <v>8</v>
      </c>
      <c r="F1172" s="954" t="s">
        <v>8</v>
      </c>
      <c r="G1172" s="966" t="s">
        <v>725</v>
      </c>
    </row>
    <row r="1173" s="928" customFormat="1" ht="15.75" customHeight="1" spans="1:7">
      <c r="A1173" s="982"/>
      <c r="B1173" s="959"/>
      <c r="C1173" s="959"/>
      <c r="D1173" s="959"/>
      <c r="E1173" s="954" t="s">
        <v>9</v>
      </c>
      <c r="F1173" s="954" t="s">
        <v>10</v>
      </c>
      <c r="G1173" s="954" t="s">
        <v>11</v>
      </c>
    </row>
    <row r="1174" s="928" customFormat="1" ht="15.75" customHeight="1" spans="1:7">
      <c r="A1174" s="982"/>
      <c r="B1174" s="947" t="s">
        <v>714</v>
      </c>
      <c r="C1174" s="1145" t="s">
        <v>715</v>
      </c>
      <c r="D1174" s="964" t="s">
        <v>726</v>
      </c>
      <c r="E1174" s="954">
        <v>44379</v>
      </c>
      <c r="F1174" s="954">
        <f>E1174+4</f>
        <v>44383</v>
      </c>
      <c r="G1174" s="954">
        <f>F1174+29</f>
        <v>44412</v>
      </c>
    </row>
    <row r="1175" s="928" customFormat="1" ht="15.75" customHeight="1" spans="1:7">
      <c r="A1175" s="982"/>
      <c r="B1175" s="947" t="s">
        <v>717</v>
      </c>
      <c r="C1175" s="1145" t="s">
        <v>718</v>
      </c>
      <c r="D1175" s="965"/>
      <c r="E1175" s="954">
        <f t="shared" ref="E1175:G1178" si="144">E1174+7</f>
        <v>44386</v>
      </c>
      <c r="F1175" s="954">
        <f t="shared" si="144"/>
        <v>44390</v>
      </c>
      <c r="G1175" s="954">
        <f t="shared" si="144"/>
        <v>44419</v>
      </c>
    </row>
    <row r="1176" s="928" customFormat="1" ht="15.75" customHeight="1" spans="1:7">
      <c r="A1176" s="982"/>
      <c r="B1176" s="992" t="s">
        <v>719</v>
      </c>
      <c r="C1176" s="1145" t="s">
        <v>720</v>
      </c>
      <c r="D1176" s="965"/>
      <c r="E1176" s="954">
        <f t="shared" si="144"/>
        <v>44393</v>
      </c>
      <c r="F1176" s="954">
        <f t="shared" si="144"/>
        <v>44397</v>
      </c>
      <c r="G1176" s="954">
        <f t="shared" si="144"/>
        <v>44426</v>
      </c>
    </row>
    <row r="1177" s="928" customFormat="1" ht="15.75" customHeight="1" spans="1:7">
      <c r="A1177" s="982"/>
      <c r="B1177" s="947" t="s">
        <v>721</v>
      </c>
      <c r="C1177" s="947" t="s">
        <v>722</v>
      </c>
      <c r="D1177" s="965"/>
      <c r="E1177" s="954">
        <f t="shared" si="144"/>
        <v>44400</v>
      </c>
      <c r="F1177" s="954">
        <f t="shared" si="144"/>
        <v>44404</v>
      </c>
      <c r="G1177" s="954">
        <f t="shared" si="144"/>
        <v>44433</v>
      </c>
    </row>
    <row r="1178" s="928" customFormat="1" ht="15.75" customHeight="1" spans="2:7">
      <c r="B1178" s="1102" t="s">
        <v>723</v>
      </c>
      <c r="C1178" s="1147" t="s">
        <v>724</v>
      </c>
      <c r="D1178" s="968"/>
      <c r="E1178" s="966">
        <f t="shared" si="144"/>
        <v>44407</v>
      </c>
      <c r="F1178" s="954">
        <f t="shared" si="144"/>
        <v>44411</v>
      </c>
      <c r="G1178" s="954">
        <f t="shared" si="144"/>
        <v>44440</v>
      </c>
    </row>
    <row r="1179" s="928" customFormat="1" ht="15.75" customHeight="1" spans="1:8">
      <c r="A1179" s="930"/>
      <c r="B1179" s="930"/>
      <c r="C1179" s="930"/>
      <c r="D1179" s="930"/>
      <c r="E1179" s="930"/>
      <c r="F1179" s="930"/>
      <c r="G1179" s="930"/>
      <c r="H1179" s="930"/>
    </row>
    <row r="1180" s="928" customFormat="1" ht="15.75" customHeight="1" spans="1:8">
      <c r="A1180" s="930"/>
      <c r="B1180" s="930"/>
      <c r="C1180" s="930"/>
      <c r="D1180" s="930"/>
      <c r="E1180" s="930"/>
      <c r="F1180" s="930"/>
      <c r="G1180" s="930"/>
      <c r="H1180" s="930"/>
    </row>
    <row r="1181" s="928" customFormat="1" ht="15.75" customHeight="1" spans="1:7">
      <c r="A1181" s="982" t="s">
        <v>727</v>
      </c>
      <c r="B1181" s="992" t="s">
        <v>5</v>
      </c>
      <c r="C1181" s="992" t="s">
        <v>6</v>
      </c>
      <c r="D1181" s="992" t="s">
        <v>7</v>
      </c>
      <c r="E1181" s="1025" t="s">
        <v>8</v>
      </c>
      <c r="F1181" s="1025" t="s">
        <v>8</v>
      </c>
      <c r="G1181" s="1025" t="s">
        <v>728</v>
      </c>
    </row>
    <row r="1182" s="928" customFormat="1" ht="15.75" customHeight="1" spans="1:7">
      <c r="A1182" s="982"/>
      <c r="B1182" s="992"/>
      <c r="C1182" s="992"/>
      <c r="D1182" s="992"/>
      <c r="E1182" s="1025" t="s">
        <v>9</v>
      </c>
      <c r="F1182" s="954" t="s">
        <v>10</v>
      </c>
      <c r="G1182" s="954" t="s">
        <v>11</v>
      </c>
    </row>
    <row r="1183" s="928" customFormat="1" ht="15.75" customHeight="1" spans="1:7">
      <c r="A1183" s="982"/>
      <c r="B1183" s="1148" t="s">
        <v>729</v>
      </c>
      <c r="C1183" s="1125" t="s">
        <v>730</v>
      </c>
      <c r="D1183" s="964" t="s">
        <v>731</v>
      </c>
      <c r="E1183" s="1025">
        <v>44376</v>
      </c>
      <c r="F1183" s="1025">
        <f>E1183+4</f>
        <v>44380</v>
      </c>
      <c r="G1183" s="1025">
        <f>F1183+37</f>
        <v>44417</v>
      </c>
    </row>
    <row r="1184" s="928" customFormat="1" ht="15.75" customHeight="1" spans="2:7">
      <c r="B1184" s="1148" t="s">
        <v>732</v>
      </c>
      <c r="C1184" s="1125" t="s">
        <v>733</v>
      </c>
      <c r="D1184" s="965"/>
      <c r="E1184" s="1025">
        <f t="shared" ref="E1184:G1187" si="145">E1183+7</f>
        <v>44383</v>
      </c>
      <c r="F1184" s="1025">
        <f t="shared" si="145"/>
        <v>44387</v>
      </c>
      <c r="G1184" s="1025">
        <f t="shared" si="145"/>
        <v>44424</v>
      </c>
    </row>
    <row r="1185" s="928" customFormat="1" ht="15.75" customHeight="1" spans="1:7">
      <c r="A1185" s="982"/>
      <c r="B1185" s="1148" t="s">
        <v>734</v>
      </c>
      <c r="C1185" s="1125" t="s">
        <v>735</v>
      </c>
      <c r="D1185" s="965"/>
      <c r="E1185" s="1025">
        <f t="shared" si="145"/>
        <v>44390</v>
      </c>
      <c r="F1185" s="1025">
        <f t="shared" si="145"/>
        <v>44394</v>
      </c>
      <c r="G1185" s="1025">
        <f t="shared" si="145"/>
        <v>44431</v>
      </c>
    </row>
    <row r="1186" s="928" customFormat="1" ht="15.75" customHeight="1" spans="1:7">
      <c r="A1186" s="982"/>
      <c r="B1186" s="1148" t="s">
        <v>736</v>
      </c>
      <c r="C1186" s="1125" t="s">
        <v>737</v>
      </c>
      <c r="D1186" s="965"/>
      <c r="E1186" s="1025">
        <f t="shared" si="145"/>
        <v>44397</v>
      </c>
      <c r="F1186" s="1025">
        <f t="shared" si="145"/>
        <v>44401</v>
      </c>
      <c r="G1186" s="1025">
        <f t="shared" si="145"/>
        <v>44438</v>
      </c>
    </row>
    <row r="1187" s="928" customFormat="1" ht="15.75" customHeight="1" spans="1:7">
      <c r="A1187" s="982"/>
      <c r="B1187" s="1021" t="s">
        <v>738</v>
      </c>
      <c r="C1187" s="1021" t="s">
        <v>739</v>
      </c>
      <c r="D1187" s="968"/>
      <c r="E1187" s="1025">
        <f t="shared" si="145"/>
        <v>44404</v>
      </c>
      <c r="F1187" s="1025">
        <f t="shared" si="145"/>
        <v>44408</v>
      </c>
      <c r="G1187" s="1025">
        <f t="shared" si="145"/>
        <v>44445</v>
      </c>
    </row>
    <row r="1188" s="930" customFormat="1" ht="15.75" customHeight="1"/>
    <row r="1189" s="928" customFormat="1" ht="15.75" customHeight="1" spans="1:7">
      <c r="A1189" s="982" t="s">
        <v>740</v>
      </c>
      <c r="B1189" s="962" t="s">
        <v>5</v>
      </c>
      <c r="C1189" s="962" t="s">
        <v>6</v>
      </c>
      <c r="D1189" s="952" t="s">
        <v>7</v>
      </c>
      <c r="E1189" s="954" t="s">
        <v>8</v>
      </c>
      <c r="F1189" s="954" t="s">
        <v>8</v>
      </c>
      <c r="G1189" s="966" t="s">
        <v>741</v>
      </c>
    </row>
    <row r="1190" s="928" customFormat="1" ht="15.75" customHeight="1" spans="1:7">
      <c r="A1190" s="982"/>
      <c r="B1190" s="963"/>
      <c r="C1190" s="963"/>
      <c r="D1190" s="959"/>
      <c r="E1190" s="954" t="s">
        <v>9</v>
      </c>
      <c r="F1190" s="954" t="s">
        <v>10</v>
      </c>
      <c r="G1190" s="954" t="s">
        <v>11</v>
      </c>
    </row>
    <row r="1191" s="928" customFormat="1" ht="15.75" customHeight="1" spans="2:7">
      <c r="B1191" s="989" t="s">
        <v>654</v>
      </c>
      <c r="C1191" s="1119" t="s">
        <v>655</v>
      </c>
      <c r="D1191" s="952" t="s">
        <v>656</v>
      </c>
      <c r="E1191" s="954">
        <v>44380</v>
      </c>
      <c r="F1191" s="954">
        <f>E1191+4</f>
        <v>44384</v>
      </c>
      <c r="G1191" s="954">
        <f>F1191+21</f>
        <v>44405</v>
      </c>
    </row>
    <row r="1192" s="928" customFormat="1" ht="15.75" customHeight="1" spans="1:7">
      <c r="A1192" s="982"/>
      <c r="B1192" s="1120" t="s">
        <v>657</v>
      </c>
      <c r="C1192" s="1119" t="s">
        <v>658</v>
      </c>
      <c r="D1192" s="955"/>
      <c r="E1192" s="954">
        <f t="shared" ref="E1192:G1195" si="146">E1191+7</f>
        <v>44387</v>
      </c>
      <c r="F1192" s="954">
        <f t="shared" si="146"/>
        <v>44391</v>
      </c>
      <c r="G1192" s="954">
        <f t="shared" si="146"/>
        <v>44412</v>
      </c>
    </row>
    <row r="1193" s="928" customFormat="1" ht="15.75" customHeight="1" spans="1:7">
      <c r="A1193" s="982"/>
      <c r="B1193" s="1121" t="s">
        <v>659</v>
      </c>
      <c r="C1193" s="1119" t="s">
        <v>660</v>
      </c>
      <c r="D1193" s="955"/>
      <c r="E1193" s="954">
        <f t="shared" si="146"/>
        <v>44394</v>
      </c>
      <c r="F1193" s="954">
        <f t="shared" si="146"/>
        <v>44398</v>
      </c>
      <c r="G1193" s="954">
        <f t="shared" si="146"/>
        <v>44419</v>
      </c>
    </row>
    <row r="1194" s="928" customFormat="1" ht="15.75" customHeight="1" spans="1:7">
      <c r="A1194" s="982"/>
      <c r="B1194" s="1121" t="s">
        <v>661</v>
      </c>
      <c r="C1194" s="1119" t="s">
        <v>662</v>
      </c>
      <c r="D1194" s="955"/>
      <c r="E1194" s="966">
        <f t="shared" si="146"/>
        <v>44401</v>
      </c>
      <c r="F1194" s="954">
        <f t="shared" si="146"/>
        <v>44405</v>
      </c>
      <c r="G1194" s="954">
        <f t="shared" si="146"/>
        <v>44426</v>
      </c>
    </row>
    <row r="1195" s="928" customFormat="1" ht="15.75" customHeight="1" spans="1:7">
      <c r="A1195" s="982"/>
      <c r="B1195" s="1121"/>
      <c r="C1195" s="1119"/>
      <c r="D1195" s="959"/>
      <c r="E1195" s="966">
        <f t="shared" si="146"/>
        <v>44408</v>
      </c>
      <c r="F1195" s="1143">
        <f t="shared" si="146"/>
        <v>44412</v>
      </c>
      <c r="G1195" s="1143">
        <f t="shared" si="146"/>
        <v>44433</v>
      </c>
    </row>
    <row r="1196" s="928" customFormat="1" ht="15.75" customHeight="1" spans="1:8">
      <c r="A1196" s="930"/>
      <c r="B1196" s="930"/>
      <c r="C1196" s="930"/>
      <c r="D1196" s="930"/>
      <c r="E1196" s="930"/>
      <c r="F1196" s="930"/>
      <c r="G1196" s="930"/>
      <c r="H1196" s="930"/>
    </row>
    <row r="1197" s="928" customFormat="1" ht="15.75" customHeight="1" spans="1:8">
      <c r="A1197" s="930"/>
      <c r="B1197" s="930"/>
      <c r="C1197" s="930"/>
      <c r="D1197" s="930"/>
      <c r="E1197" s="930"/>
      <c r="F1197" s="930"/>
      <c r="G1197" s="930"/>
      <c r="H1197" s="930"/>
    </row>
    <row r="1198" s="930" customFormat="1" ht="15.75" customHeight="1"/>
    <row r="1199" s="931" customFormat="1" ht="15.75" customHeight="1" spans="1:1">
      <c r="A1199" s="982"/>
    </row>
    <row r="1200" s="928" customFormat="1" ht="15.75" customHeight="1" spans="1:7">
      <c r="A1200" s="1149" t="s">
        <v>742</v>
      </c>
      <c r="B1200" s="962" t="s">
        <v>5</v>
      </c>
      <c r="C1200" s="962" t="s">
        <v>6</v>
      </c>
      <c r="D1200" s="946" t="s">
        <v>7</v>
      </c>
      <c r="E1200" s="954" t="s">
        <v>8</v>
      </c>
      <c r="F1200" s="954" t="s">
        <v>8</v>
      </c>
      <c r="G1200" s="966" t="s">
        <v>743</v>
      </c>
    </row>
    <row r="1201" s="928" customFormat="1" ht="15.75" customHeight="1" spans="2:7">
      <c r="B1201" s="963"/>
      <c r="C1201" s="963"/>
      <c r="D1201" s="948"/>
      <c r="E1201" s="954" t="s">
        <v>9</v>
      </c>
      <c r="F1201" s="954" t="s">
        <v>10</v>
      </c>
      <c r="G1201" s="954" t="s">
        <v>11</v>
      </c>
    </row>
    <row r="1202" s="928" customFormat="1" ht="15.75" customHeight="1" spans="1:7">
      <c r="A1202" s="1089"/>
      <c r="B1202" s="989" t="s">
        <v>654</v>
      </c>
      <c r="C1202" s="1119" t="s">
        <v>655</v>
      </c>
      <c r="D1202" s="952" t="s">
        <v>656</v>
      </c>
      <c r="E1202" s="954">
        <v>44380</v>
      </c>
      <c r="F1202" s="954">
        <f>E1202+4</f>
        <v>44384</v>
      </c>
      <c r="G1202" s="954">
        <f>F1202+23</f>
        <v>44407</v>
      </c>
    </row>
    <row r="1203" s="928" customFormat="1" ht="15.75" customHeight="1" spans="1:7">
      <c r="A1203" s="1150"/>
      <c r="B1203" s="1120" t="s">
        <v>657</v>
      </c>
      <c r="C1203" s="1119" t="s">
        <v>658</v>
      </c>
      <c r="D1203" s="1146"/>
      <c r="E1203" s="954">
        <f t="shared" ref="E1203:G1206" si="147">E1202+7</f>
        <v>44387</v>
      </c>
      <c r="F1203" s="954">
        <f t="shared" si="147"/>
        <v>44391</v>
      </c>
      <c r="G1203" s="954">
        <f t="shared" si="147"/>
        <v>44414</v>
      </c>
    </row>
    <row r="1204" s="928" customFormat="1" ht="15.75" customHeight="1" spans="1:7">
      <c r="A1204" s="982"/>
      <c r="B1204" s="1121" t="s">
        <v>659</v>
      </c>
      <c r="C1204" s="1119" t="s">
        <v>660</v>
      </c>
      <c r="D1204" s="1146"/>
      <c r="E1204" s="954">
        <f t="shared" si="147"/>
        <v>44394</v>
      </c>
      <c r="F1204" s="954">
        <f t="shared" si="147"/>
        <v>44398</v>
      </c>
      <c r="G1204" s="954">
        <f t="shared" si="147"/>
        <v>44421</v>
      </c>
    </row>
    <row r="1205" s="928" customFormat="1" ht="15.75" customHeight="1" spans="1:7">
      <c r="A1205" s="982"/>
      <c r="B1205" s="1121" t="s">
        <v>661</v>
      </c>
      <c r="C1205" s="1119" t="s">
        <v>662</v>
      </c>
      <c r="D1205" s="1146"/>
      <c r="E1205" s="954">
        <f t="shared" si="147"/>
        <v>44401</v>
      </c>
      <c r="F1205" s="954">
        <f t="shared" si="147"/>
        <v>44405</v>
      </c>
      <c r="G1205" s="954">
        <f t="shared" si="147"/>
        <v>44428</v>
      </c>
    </row>
    <row r="1206" s="928" customFormat="1" ht="15.75" customHeight="1" spans="2:7">
      <c r="B1206" s="1121"/>
      <c r="C1206" s="1119"/>
      <c r="D1206" s="1051"/>
      <c r="E1206" s="1151">
        <f t="shared" si="147"/>
        <v>44408</v>
      </c>
      <c r="F1206" s="1151">
        <f t="shared" si="147"/>
        <v>44412</v>
      </c>
      <c r="G1206" s="1151">
        <f t="shared" si="147"/>
        <v>44435</v>
      </c>
    </row>
    <row r="1207" s="927" customFormat="1" spans="1:7">
      <c r="A1207" s="1152"/>
      <c r="B1207" s="1152"/>
      <c r="C1207" s="1152"/>
      <c r="D1207" s="1152"/>
      <c r="E1207" s="1152"/>
      <c r="F1207" s="1152"/>
      <c r="G1207" s="1152"/>
    </row>
    <row r="1208" s="928" customFormat="1" ht="15.75" customHeight="1" spans="1:7">
      <c r="A1208" s="1152"/>
      <c r="B1208" s="1152"/>
      <c r="C1208" s="1152"/>
      <c r="D1208" s="1152"/>
      <c r="E1208" s="1152"/>
      <c r="F1208" s="1152"/>
      <c r="G1208" s="1152"/>
    </row>
    <row r="1209" s="928" customFormat="1" ht="15.75" customHeight="1" spans="1:7">
      <c r="A1209" s="1001" t="s">
        <v>744</v>
      </c>
      <c r="B1209" s="1001"/>
      <c r="C1209" s="1001"/>
      <c r="D1209" s="1001"/>
      <c r="E1209" s="1001"/>
      <c r="F1209" s="1001"/>
      <c r="G1209" s="1001"/>
    </row>
    <row r="1210" s="927" customFormat="1" spans="1:7">
      <c r="A1210" s="1153"/>
      <c r="B1210" s="1153"/>
      <c r="C1210" s="1153"/>
      <c r="D1210" s="1153"/>
      <c r="E1210" s="1153"/>
      <c r="F1210" s="1153"/>
      <c r="G1210" s="1153"/>
    </row>
    <row r="1211" s="928" customFormat="1" ht="15.75" customHeight="1" spans="1:7">
      <c r="A1211" s="982" t="s">
        <v>745</v>
      </c>
      <c r="B1211" s="946" t="s">
        <v>5</v>
      </c>
      <c r="C1211" s="946" t="s">
        <v>6</v>
      </c>
      <c r="D1211" s="946" t="s">
        <v>7</v>
      </c>
      <c r="E1211" s="954" t="s">
        <v>8</v>
      </c>
      <c r="F1211" s="954" t="s">
        <v>8</v>
      </c>
      <c r="G1211" s="954" t="s">
        <v>745</v>
      </c>
    </row>
    <row r="1212" s="928" customFormat="1" ht="15.75" customHeight="1" spans="1:7">
      <c r="A1212" s="982"/>
      <c r="B1212" s="948"/>
      <c r="C1212" s="948"/>
      <c r="D1212" s="948"/>
      <c r="E1212" s="954" t="s">
        <v>9</v>
      </c>
      <c r="F1212" s="954" t="s">
        <v>10</v>
      </c>
      <c r="G1212" s="954" t="s">
        <v>11</v>
      </c>
    </row>
    <row r="1213" s="928" customFormat="1" ht="15.75" customHeight="1" spans="1:7">
      <c r="A1213" s="982"/>
      <c r="B1213" s="1154" t="s">
        <v>746</v>
      </c>
      <c r="C1213" s="1137" t="s">
        <v>747</v>
      </c>
      <c r="D1213" s="952" t="s">
        <v>748</v>
      </c>
      <c r="E1213" s="954">
        <v>44377</v>
      </c>
      <c r="F1213" s="954">
        <f>E1213+5</f>
        <v>44382</v>
      </c>
      <c r="G1213" s="954">
        <f>F1213+17</f>
        <v>44399</v>
      </c>
    </row>
    <row r="1214" s="928" customFormat="1" ht="15.75" customHeight="1" spans="1:7">
      <c r="A1214" s="1066"/>
      <c r="B1214" s="1155" t="s">
        <v>749</v>
      </c>
      <c r="C1214" s="1011" t="s">
        <v>747</v>
      </c>
      <c r="D1214" s="955"/>
      <c r="E1214" s="954">
        <f t="shared" ref="E1214:G1217" si="148">E1213+7</f>
        <v>44384</v>
      </c>
      <c r="F1214" s="954">
        <f t="shared" si="148"/>
        <v>44389</v>
      </c>
      <c r="G1214" s="954">
        <f t="shared" si="148"/>
        <v>44406</v>
      </c>
    </row>
    <row r="1215" s="928" customFormat="1" ht="15.75" customHeight="1" spans="1:7">
      <c r="A1215" s="1004"/>
      <c r="B1215" s="1154" t="s">
        <v>750</v>
      </c>
      <c r="C1215" s="1154" t="s">
        <v>751</v>
      </c>
      <c r="D1215" s="955"/>
      <c r="E1215" s="954">
        <f t="shared" si="148"/>
        <v>44391</v>
      </c>
      <c r="F1215" s="954">
        <f t="shared" si="148"/>
        <v>44396</v>
      </c>
      <c r="G1215" s="954">
        <f t="shared" si="148"/>
        <v>44413</v>
      </c>
    </row>
    <row r="1216" s="928" customFormat="1" ht="15.75" customHeight="1" spans="1:7">
      <c r="A1216" s="982"/>
      <c r="B1216" s="950" t="s">
        <v>752</v>
      </c>
      <c r="C1216" s="950" t="s">
        <v>747</v>
      </c>
      <c r="D1216" s="955"/>
      <c r="E1216" s="954">
        <f t="shared" si="148"/>
        <v>44398</v>
      </c>
      <c r="F1216" s="954">
        <f t="shared" si="148"/>
        <v>44403</v>
      </c>
      <c r="G1216" s="954">
        <f t="shared" si="148"/>
        <v>44420</v>
      </c>
    </row>
    <row r="1217" s="928" customFormat="1" ht="15.75" customHeight="1" spans="1:7">
      <c r="A1217" s="982"/>
      <c r="B1217" s="1156"/>
      <c r="C1217" s="1011"/>
      <c r="D1217" s="959"/>
      <c r="E1217" s="954">
        <f t="shared" si="148"/>
        <v>44405</v>
      </c>
      <c r="F1217" s="954">
        <f t="shared" si="148"/>
        <v>44410</v>
      </c>
      <c r="G1217" s="954">
        <f t="shared" si="148"/>
        <v>44427</v>
      </c>
    </row>
    <row r="1218" s="928" customFormat="1" ht="15.75" customHeight="1" spans="1:7">
      <c r="A1218" s="982"/>
      <c r="B1218" s="973"/>
      <c r="C1218" s="973"/>
      <c r="D1218" s="1000"/>
      <c r="E1218" s="972"/>
      <c r="F1218" s="972"/>
      <c r="G1218" s="972"/>
    </row>
    <row r="1219" s="928" customFormat="1" ht="15.75" customHeight="1" spans="1:7">
      <c r="A1219" s="982"/>
      <c r="B1219" s="973"/>
      <c r="C1219" s="973"/>
      <c r="D1219" s="1000"/>
      <c r="E1219" s="972"/>
      <c r="F1219" s="972"/>
      <c r="G1219" s="972"/>
    </row>
    <row r="1220" s="928" customFormat="1" ht="15.75" customHeight="1" spans="1:7">
      <c r="A1220" s="982"/>
      <c r="B1220" s="946" t="s">
        <v>5</v>
      </c>
      <c r="C1220" s="946" t="s">
        <v>6</v>
      </c>
      <c r="D1220" s="946" t="s">
        <v>7</v>
      </c>
      <c r="E1220" s="954" t="s">
        <v>8</v>
      </c>
      <c r="F1220" s="954" t="s">
        <v>8</v>
      </c>
      <c r="G1220" s="954" t="s">
        <v>745</v>
      </c>
    </row>
    <row r="1221" s="928" customFormat="1" ht="15.75" customHeight="1" spans="1:7">
      <c r="A1221" s="982"/>
      <c r="B1221" s="948"/>
      <c r="C1221" s="948"/>
      <c r="D1221" s="948"/>
      <c r="E1221" s="954" t="s">
        <v>9</v>
      </c>
      <c r="F1221" s="954" t="s">
        <v>10</v>
      </c>
      <c r="G1221" s="954" t="s">
        <v>11</v>
      </c>
    </row>
    <row r="1222" s="928" customFormat="1" ht="15.75" customHeight="1" spans="1:7">
      <c r="A1222" s="982"/>
      <c r="B1222" s="1136" t="s">
        <v>753</v>
      </c>
      <c r="C1222" s="1137" t="s">
        <v>754</v>
      </c>
      <c r="D1222" s="952" t="s">
        <v>755</v>
      </c>
      <c r="E1222" s="954">
        <v>44375</v>
      </c>
      <c r="F1222" s="954">
        <f>E1222+5</f>
        <v>44380</v>
      </c>
      <c r="G1222" s="954">
        <f>F1222+17</f>
        <v>44397</v>
      </c>
    </row>
    <row r="1223" s="928" customFormat="1" ht="15.75" customHeight="1" spans="1:7">
      <c r="A1223" s="982"/>
      <c r="B1223" s="1136" t="s">
        <v>756</v>
      </c>
      <c r="C1223" s="1137" t="s">
        <v>606</v>
      </c>
      <c r="D1223" s="955"/>
      <c r="E1223" s="954">
        <f t="shared" ref="E1223:F1226" si="149">E1222+7</f>
        <v>44382</v>
      </c>
      <c r="F1223" s="954">
        <f t="shared" si="149"/>
        <v>44387</v>
      </c>
      <c r="G1223" s="954">
        <f>F1223+17</f>
        <v>44404</v>
      </c>
    </row>
    <row r="1224" s="928" customFormat="1" ht="15.75" customHeight="1" spans="1:7">
      <c r="A1224" s="982"/>
      <c r="B1224" s="1136" t="s">
        <v>757</v>
      </c>
      <c r="C1224" s="1137" t="s">
        <v>689</v>
      </c>
      <c r="D1224" s="955"/>
      <c r="E1224" s="954">
        <f t="shared" si="149"/>
        <v>44389</v>
      </c>
      <c r="F1224" s="954">
        <f t="shared" si="149"/>
        <v>44394</v>
      </c>
      <c r="G1224" s="954">
        <f>F1224+17</f>
        <v>44411</v>
      </c>
    </row>
    <row r="1225" s="928" customFormat="1" ht="15.75" customHeight="1" spans="1:7">
      <c r="A1225" s="982"/>
      <c r="B1225" s="950" t="s">
        <v>758</v>
      </c>
      <c r="C1225" s="950" t="s">
        <v>759</v>
      </c>
      <c r="D1225" s="955"/>
      <c r="E1225" s="954">
        <f t="shared" si="149"/>
        <v>44396</v>
      </c>
      <c r="F1225" s="954">
        <f t="shared" si="149"/>
        <v>44401</v>
      </c>
      <c r="G1225" s="954">
        <f>F1225+17</f>
        <v>44418</v>
      </c>
    </row>
    <row r="1226" s="932" customFormat="1" ht="15.75" customHeight="1" spans="2:7">
      <c r="B1226" s="950" t="s">
        <v>760</v>
      </c>
      <c r="C1226" s="950" t="s">
        <v>761</v>
      </c>
      <c r="D1226" s="959"/>
      <c r="E1226" s="954">
        <f t="shared" si="149"/>
        <v>44403</v>
      </c>
      <c r="F1226" s="954">
        <f t="shared" si="149"/>
        <v>44408</v>
      </c>
      <c r="G1226" s="954">
        <f>F1226+17</f>
        <v>44425</v>
      </c>
    </row>
    <row r="1227" s="932" customFormat="1" ht="15.75" customHeight="1"/>
    <row r="1228" s="928" customFormat="1" ht="15.75" customHeight="1" spans="1:7">
      <c r="A1228" s="982" t="s">
        <v>762</v>
      </c>
      <c r="B1228" s="946" t="s">
        <v>5</v>
      </c>
      <c r="C1228" s="946" t="s">
        <v>6</v>
      </c>
      <c r="D1228" s="946" t="s">
        <v>7</v>
      </c>
      <c r="E1228" s="954" t="s">
        <v>8</v>
      </c>
      <c r="F1228" s="954" t="s">
        <v>8</v>
      </c>
      <c r="G1228" s="954" t="s">
        <v>763</v>
      </c>
    </row>
    <row r="1229" s="928" customFormat="1" ht="15.75" customHeight="1" spans="1:7">
      <c r="A1229" s="982"/>
      <c r="B1229" s="948"/>
      <c r="C1229" s="948"/>
      <c r="D1229" s="948"/>
      <c r="E1229" s="954" t="s">
        <v>9</v>
      </c>
      <c r="F1229" s="954" t="s">
        <v>10</v>
      </c>
      <c r="G1229" s="954" t="s">
        <v>11</v>
      </c>
    </row>
    <row r="1230" s="928" customFormat="1" ht="15.75" customHeight="1" spans="1:7">
      <c r="A1230" s="982"/>
      <c r="B1230" s="950" t="s">
        <v>764</v>
      </c>
      <c r="C1230" s="950" t="s">
        <v>765</v>
      </c>
      <c r="D1230" s="952" t="s">
        <v>766</v>
      </c>
      <c r="E1230" s="954">
        <v>44378</v>
      </c>
      <c r="F1230" s="954">
        <f>E1230+5</f>
        <v>44383</v>
      </c>
      <c r="G1230" s="954">
        <f>F1230+19</f>
        <v>44402</v>
      </c>
    </row>
    <row r="1231" s="928" customFormat="1" ht="15.75" customHeight="1" spans="1:7">
      <c r="A1231" s="982"/>
      <c r="B1231" s="950" t="s">
        <v>767</v>
      </c>
      <c r="C1231" s="950" t="s">
        <v>693</v>
      </c>
      <c r="D1231" s="955"/>
      <c r="E1231" s="954">
        <f t="shared" ref="E1231:F1234" si="150">E1230+7</f>
        <v>44385</v>
      </c>
      <c r="F1231" s="954">
        <f t="shared" si="150"/>
        <v>44390</v>
      </c>
      <c r="G1231" s="954">
        <f>F1231+17</f>
        <v>44407</v>
      </c>
    </row>
    <row r="1232" s="928" customFormat="1" ht="15.75" customHeight="1" spans="1:7">
      <c r="A1232" s="982"/>
      <c r="B1232" s="950"/>
      <c r="C1232" s="950"/>
      <c r="D1232" s="955"/>
      <c r="E1232" s="954">
        <f t="shared" si="150"/>
        <v>44392</v>
      </c>
      <c r="F1232" s="954">
        <f t="shared" si="150"/>
        <v>44397</v>
      </c>
      <c r="G1232" s="954">
        <f>F1232+17</f>
        <v>44414</v>
      </c>
    </row>
    <row r="1233" s="928" customFormat="1" ht="15.75" customHeight="1" spans="1:7">
      <c r="A1233" s="982"/>
      <c r="B1233" s="950"/>
      <c r="C1233" s="950"/>
      <c r="D1233" s="955"/>
      <c r="E1233" s="954">
        <f t="shared" si="150"/>
        <v>44399</v>
      </c>
      <c r="F1233" s="954">
        <f t="shared" si="150"/>
        <v>44404</v>
      </c>
      <c r="G1233" s="954">
        <f>F1233+17</f>
        <v>44421</v>
      </c>
    </row>
    <row r="1234" s="928" customFormat="1" ht="15.75" customHeight="1" spans="1:7">
      <c r="A1234" s="982"/>
      <c r="B1234" s="950"/>
      <c r="C1234" s="950"/>
      <c r="D1234" s="959"/>
      <c r="E1234" s="954">
        <f t="shared" si="150"/>
        <v>44406</v>
      </c>
      <c r="F1234" s="954">
        <f t="shared" si="150"/>
        <v>44411</v>
      </c>
      <c r="G1234" s="954">
        <f>F1234+17</f>
        <v>44428</v>
      </c>
    </row>
    <row r="1235" s="928" customFormat="1" ht="15.75" customHeight="1" spans="1:7">
      <c r="A1235" s="932"/>
      <c r="B1235" s="932"/>
      <c r="C1235" s="932"/>
      <c r="D1235" s="932"/>
      <c r="E1235" s="932"/>
      <c r="F1235" s="932"/>
      <c r="G1235" s="932"/>
    </row>
    <row r="1236" s="928" customFormat="1" ht="15.75" customHeight="1" spans="1:7">
      <c r="A1236" s="982"/>
      <c r="B1236" s="947" t="s">
        <v>5</v>
      </c>
      <c r="C1236" s="947" t="s">
        <v>6</v>
      </c>
      <c r="D1236" s="947" t="s">
        <v>7</v>
      </c>
      <c r="E1236" s="954" t="s">
        <v>8</v>
      </c>
      <c r="F1236" s="954" t="s">
        <v>8</v>
      </c>
      <c r="G1236" s="954" t="s">
        <v>763</v>
      </c>
    </row>
    <row r="1237" s="928" customFormat="1" ht="15.75" customHeight="1" spans="1:7">
      <c r="A1237" s="982"/>
      <c r="B1237" s="947"/>
      <c r="C1237" s="947"/>
      <c r="D1237" s="947"/>
      <c r="E1237" s="954" t="s">
        <v>9</v>
      </c>
      <c r="F1237" s="954" t="s">
        <v>10</v>
      </c>
      <c r="G1237" s="954" t="s">
        <v>11</v>
      </c>
    </row>
    <row r="1238" s="928" customFormat="1" ht="15.75" customHeight="1" spans="1:7">
      <c r="A1238" s="982"/>
      <c r="B1238" s="1136" t="s">
        <v>768</v>
      </c>
      <c r="C1238" s="1137" t="s">
        <v>769</v>
      </c>
      <c r="D1238" s="992" t="s">
        <v>770</v>
      </c>
      <c r="E1238" s="954">
        <v>44373</v>
      </c>
      <c r="F1238" s="954">
        <f>E1238+5</f>
        <v>44378</v>
      </c>
      <c r="G1238" s="954">
        <f>F1238+17</f>
        <v>44395</v>
      </c>
    </row>
    <row r="1239" s="928" customFormat="1" ht="15.75" customHeight="1" spans="1:7">
      <c r="A1239" s="982"/>
      <c r="B1239" s="1136" t="s">
        <v>771</v>
      </c>
      <c r="C1239" s="1137" t="s">
        <v>772</v>
      </c>
      <c r="D1239" s="992"/>
      <c r="E1239" s="954">
        <f t="shared" ref="E1239:G1242" si="151">E1238+7</f>
        <v>44380</v>
      </c>
      <c r="F1239" s="954">
        <f t="shared" si="151"/>
        <v>44385</v>
      </c>
      <c r="G1239" s="954">
        <f t="shared" si="151"/>
        <v>44402</v>
      </c>
    </row>
    <row r="1240" s="928" customFormat="1" ht="15.75" customHeight="1" spans="1:7">
      <c r="A1240" s="982"/>
      <c r="B1240" s="1136" t="s">
        <v>773</v>
      </c>
      <c r="C1240" s="1137" t="s">
        <v>774</v>
      </c>
      <c r="D1240" s="992"/>
      <c r="E1240" s="954">
        <f t="shared" si="151"/>
        <v>44387</v>
      </c>
      <c r="F1240" s="954">
        <f t="shared" si="151"/>
        <v>44392</v>
      </c>
      <c r="G1240" s="954">
        <f t="shared" si="151"/>
        <v>44409</v>
      </c>
    </row>
    <row r="1241" s="928" customFormat="1" ht="15.75" customHeight="1" spans="1:7">
      <c r="A1241" s="982"/>
      <c r="B1241" s="1136" t="s">
        <v>775</v>
      </c>
      <c r="C1241" s="1137" t="s">
        <v>776</v>
      </c>
      <c r="D1241" s="992"/>
      <c r="E1241" s="954">
        <f t="shared" si="151"/>
        <v>44394</v>
      </c>
      <c r="F1241" s="954">
        <f t="shared" si="151"/>
        <v>44399</v>
      </c>
      <c r="G1241" s="954">
        <f t="shared" si="151"/>
        <v>44416</v>
      </c>
    </row>
    <row r="1242" s="928" customFormat="1" ht="15.75" customHeight="1" spans="1:7">
      <c r="A1242" s="982"/>
      <c r="B1242" s="1136" t="s">
        <v>777</v>
      </c>
      <c r="C1242" s="1157" t="s">
        <v>778</v>
      </c>
      <c r="D1242" s="992"/>
      <c r="E1242" s="1143">
        <f>E1241+7</f>
        <v>44401</v>
      </c>
      <c r="F1242" s="1143">
        <f t="shared" si="151"/>
        <v>44406</v>
      </c>
      <c r="G1242" s="1143">
        <f t="shared" si="151"/>
        <v>44423</v>
      </c>
    </row>
    <row r="1243" s="928" customFormat="1" ht="15.75" customHeight="1" spans="1:8">
      <c r="A1243" s="932"/>
      <c r="B1243" s="932"/>
      <c r="C1243" s="932"/>
      <c r="D1243" s="932"/>
      <c r="E1243" s="932"/>
      <c r="F1243" s="932"/>
      <c r="G1243" s="932"/>
      <c r="H1243" s="932"/>
    </row>
    <row r="1244" s="928" customFormat="1" ht="15.75" customHeight="1" spans="1:8">
      <c r="A1244" s="932"/>
      <c r="B1244" s="932"/>
      <c r="C1244" s="932"/>
      <c r="D1244" s="932"/>
      <c r="E1244" s="932"/>
      <c r="F1244" s="932"/>
      <c r="G1244" s="932"/>
      <c r="H1244" s="932"/>
    </row>
    <row r="1245" s="928" customFormat="1" ht="15.75" customHeight="1" spans="1:7">
      <c r="A1245" s="982" t="s">
        <v>779</v>
      </c>
      <c r="B1245" s="1158" t="s">
        <v>5</v>
      </c>
      <c r="C1245" s="1159" t="s">
        <v>6</v>
      </c>
      <c r="D1245" s="946" t="s">
        <v>7</v>
      </c>
      <c r="E1245" s="954" t="s">
        <v>8</v>
      </c>
      <c r="F1245" s="954" t="s">
        <v>8</v>
      </c>
      <c r="G1245" s="954" t="s">
        <v>780</v>
      </c>
    </row>
    <row r="1246" s="928" customFormat="1" ht="15.75" customHeight="1" spans="1:7">
      <c r="A1246" s="982"/>
      <c r="B1246" s="1160"/>
      <c r="C1246" s="1161"/>
      <c r="D1246" s="948"/>
      <c r="E1246" s="954" t="s">
        <v>9</v>
      </c>
      <c r="F1246" s="954" t="s">
        <v>10</v>
      </c>
      <c r="G1246" s="954" t="s">
        <v>11</v>
      </c>
    </row>
    <row r="1247" s="928" customFormat="1" ht="15.75" customHeight="1" spans="1:7">
      <c r="A1247" s="982"/>
      <c r="B1247" s="950" t="s">
        <v>764</v>
      </c>
      <c r="C1247" s="950" t="s">
        <v>765</v>
      </c>
      <c r="D1247" s="952" t="s">
        <v>781</v>
      </c>
      <c r="E1247" s="954">
        <v>44378</v>
      </c>
      <c r="F1247" s="954">
        <f>E1247+5</f>
        <v>44383</v>
      </c>
      <c r="G1247" s="954">
        <f>F1247+19</f>
        <v>44402</v>
      </c>
    </row>
    <row r="1248" s="928" customFormat="1" ht="15.75" customHeight="1" spans="1:7">
      <c r="A1248" s="982"/>
      <c r="B1248" s="950" t="s">
        <v>767</v>
      </c>
      <c r="C1248" s="950" t="s">
        <v>693</v>
      </c>
      <c r="D1248" s="955"/>
      <c r="E1248" s="954">
        <f>E1247+7</f>
        <v>44385</v>
      </c>
      <c r="F1248" s="954">
        <f>F1247+7</f>
        <v>44390</v>
      </c>
      <c r="G1248" s="954">
        <f>G1247+7</f>
        <v>44409</v>
      </c>
    </row>
    <row r="1249" s="928" customFormat="1" ht="15.75" customHeight="1" spans="1:7">
      <c r="A1249" s="982"/>
      <c r="B1249" s="950"/>
      <c r="C1249" s="950"/>
      <c r="D1249" s="955"/>
      <c r="E1249" s="954">
        <f t="shared" ref="E1249:F1251" si="152">E1248+7</f>
        <v>44392</v>
      </c>
      <c r="F1249" s="954">
        <f t="shared" si="152"/>
        <v>44397</v>
      </c>
      <c r="G1249" s="954">
        <f>F1249+17</f>
        <v>44414</v>
      </c>
    </row>
    <row r="1250" s="928" customFormat="1" ht="15.75" customHeight="1" spans="1:7">
      <c r="A1250" s="982"/>
      <c r="B1250" s="950"/>
      <c r="C1250" s="950"/>
      <c r="D1250" s="955"/>
      <c r="E1250" s="1162">
        <f t="shared" si="152"/>
        <v>44399</v>
      </c>
      <c r="F1250" s="1162">
        <f t="shared" si="152"/>
        <v>44404</v>
      </c>
      <c r="G1250" s="1162">
        <f>F1250+17</f>
        <v>44421</v>
      </c>
    </row>
    <row r="1251" s="928" customFormat="1" ht="15.75" customHeight="1" spans="1:7">
      <c r="A1251" s="982"/>
      <c r="B1251" s="950"/>
      <c r="C1251" s="950"/>
      <c r="D1251" s="959"/>
      <c r="E1251" s="1162">
        <f t="shared" si="152"/>
        <v>44406</v>
      </c>
      <c r="F1251" s="1162">
        <f t="shared" si="152"/>
        <v>44411</v>
      </c>
      <c r="G1251" s="1162">
        <f>F1251+17</f>
        <v>44428</v>
      </c>
    </row>
    <row r="1252" s="928" customFormat="1" ht="15.75" customHeight="1" spans="1:8">
      <c r="A1252" s="932"/>
      <c r="B1252" s="932"/>
      <c r="C1252" s="932"/>
      <c r="D1252" s="932"/>
      <c r="E1252" s="932"/>
      <c r="F1252" s="932"/>
      <c r="G1252" s="932"/>
      <c r="H1252" s="932"/>
    </row>
    <row r="1253" s="928" customFormat="1" ht="15.75" customHeight="1" spans="1:7">
      <c r="A1253" s="982"/>
      <c r="B1253" s="946" t="s">
        <v>5</v>
      </c>
      <c r="C1253" s="946" t="s">
        <v>6</v>
      </c>
      <c r="D1253" s="946" t="s">
        <v>7</v>
      </c>
      <c r="E1253" s="947" t="s">
        <v>8</v>
      </c>
      <c r="F1253" s="947" t="s">
        <v>8</v>
      </c>
      <c r="G1253" s="946" t="s">
        <v>780</v>
      </c>
    </row>
    <row r="1254" s="928" customFormat="1" ht="15.75" customHeight="1" spans="1:7">
      <c r="A1254" s="982"/>
      <c r="B1254" s="948"/>
      <c r="C1254" s="948"/>
      <c r="D1254" s="948"/>
      <c r="E1254" s="1029" t="s">
        <v>9</v>
      </c>
      <c r="F1254" s="983" t="s">
        <v>10</v>
      </c>
      <c r="G1254" s="947" t="s">
        <v>11</v>
      </c>
    </row>
    <row r="1255" s="928" customFormat="1" ht="15.75" customHeight="1" spans="1:7">
      <c r="A1255" s="982"/>
      <c r="B1255" s="1136" t="s">
        <v>768</v>
      </c>
      <c r="C1255" s="1137" t="s">
        <v>769</v>
      </c>
      <c r="D1255" s="952" t="s">
        <v>770</v>
      </c>
      <c r="E1255" s="954">
        <v>44373</v>
      </c>
      <c r="F1255" s="954">
        <f>E1255+5</f>
        <v>44378</v>
      </c>
      <c r="G1255" s="954">
        <f>F1255+17</f>
        <v>44395</v>
      </c>
    </row>
    <row r="1256" s="928" customFormat="1" ht="15.75" customHeight="1" spans="1:7">
      <c r="A1256" s="982"/>
      <c r="B1256" s="1136" t="s">
        <v>771</v>
      </c>
      <c r="C1256" s="1137" t="s">
        <v>772</v>
      </c>
      <c r="D1256" s="1146"/>
      <c r="E1256" s="954">
        <f t="shared" ref="E1256:G1259" si="153">E1255+7</f>
        <v>44380</v>
      </c>
      <c r="F1256" s="954">
        <f t="shared" si="153"/>
        <v>44385</v>
      </c>
      <c r="G1256" s="954">
        <f t="shared" si="153"/>
        <v>44402</v>
      </c>
    </row>
    <row r="1257" s="928" customFormat="1" ht="15.75" customHeight="1" spans="1:7">
      <c r="A1257" s="1066"/>
      <c r="B1257" s="1136" t="s">
        <v>773</v>
      </c>
      <c r="C1257" s="1137" t="s">
        <v>774</v>
      </c>
      <c r="D1257" s="1146"/>
      <c r="E1257" s="954">
        <f t="shared" si="153"/>
        <v>44387</v>
      </c>
      <c r="F1257" s="954">
        <f t="shared" si="153"/>
        <v>44392</v>
      </c>
      <c r="G1257" s="954">
        <f t="shared" si="153"/>
        <v>44409</v>
      </c>
    </row>
    <row r="1258" s="928" customFormat="1" ht="15.75" customHeight="1" spans="1:7">
      <c r="A1258" s="1163" t="s">
        <v>782</v>
      </c>
      <c r="B1258" s="1136" t="s">
        <v>775</v>
      </c>
      <c r="C1258" s="1137" t="s">
        <v>776</v>
      </c>
      <c r="D1258" s="1146"/>
      <c r="E1258" s="954">
        <f t="shared" si="153"/>
        <v>44394</v>
      </c>
      <c r="F1258" s="954">
        <f t="shared" si="153"/>
        <v>44399</v>
      </c>
      <c r="G1258" s="954">
        <f t="shared" si="153"/>
        <v>44416</v>
      </c>
    </row>
    <row r="1259" s="928" customFormat="1" ht="15.75" customHeight="1" spans="1:7">
      <c r="A1259" s="1066"/>
      <c r="B1259" s="1136" t="s">
        <v>777</v>
      </c>
      <c r="C1259" s="1157" t="s">
        <v>778</v>
      </c>
      <c r="D1259" s="1051"/>
      <c r="E1259" s="1143">
        <f t="shared" si="153"/>
        <v>44401</v>
      </c>
      <c r="F1259" s="1143">
        <f t="shared" si="153"/>
        <v>44406</v>
      </c>
      <c r="G1259" s="1143">
        <f t="shared" si="153"/>
        <v>44423</v>
      </c>
    </row>
    <row r="1260" s="928" customFormat="1" spans="1:4">
      <c r="A1260" s="1164"/>
      <c r="B1260" s="1165"/>
      <c r="D1260" s="1165"/>
    </row>
    <row r="1261" s="927" customFormat="1" spans="1:4">
      <c r="A1261" s="933"/>
      <c r="B1261" s="934"/>
      <c r="D1261" s="934"/>
    </row>
  </sheetData>
  <mergeCells count="639">
    <mergeCell ref="A1:G1"/>
    <mergeCell ref="A2:B2"/>
    <mergeCell ref="A3:G3"/>
    <mergeCell ref="A4:B4"/>
    <mergeCell ref="A33:B33"/>
    <mergeCell ref="A42:B42"/>
    <mergeCell ref="A51:B51"/>
    <mergeCell ref="A70:B70"/>
    <mergeCell ref="A87:B87"/>
    <mergeCell ref="A95:B95"/>
    <mergeCell ref="A104:B104"/>
    <mergeCell ref="A112:B112"/>
    <mergeCell ref="A113:B113"/>
    <mergeCell ref="A122:B122"/>
    <mergeCell ref="A131:B131"/>
    <mergeCell ref="A140:B140"/>
    <mergeCell ref="A149:B149"/>
    <mergeCell ref="A158:B158"/>
    <mergeCell ref="A167:G167"/>
    <mergeCell ref="A168:B168"/>
    <mergeCell ref="A177:B177"/>
    <mergeCell ref="A186:B186"/>
    <mergeCell ref="A196:B196"/>
    <mergeCell ref="A205:G205"/>
    <mergeCell ref="A206:B206"/>
    <mergeCell ref="A224:B224"/>
    <mergeCell ref="A233:B233"/>
    <mergeCell ref="A242:B242"/>
    <mergeCell ref="A260:B260"/>
    <mergeCell ref="A269:B269"/>
    <mergeCell ref="A278:B278"/>
    <mergeCell ref="A287:B287"/>
    <mergeCell ref="A295:B295"/>
    <mergeCell ref="A304:B304"/>
    <mergeCell ref="A313:G313"/>
    <mergeCell ref="A314:B314"/>
    <mergeCell ref="A322:B322"/>
    <mergeCell ref="A332:B332"/>
    <mergeCell ref="A341:B341"/>
    <mergeCell ref="A350:B350"/>
    <mergeCell ref="A359:B359"/>
    <mergeCell ref="B367:D367"/>
    <mergeCell ref="A368:G368"/>
    <mergeCell ref="A369:B369"/>
    <mergeCell ref="A377:B377"/>
    <mergeCell ref="A387:B387"/>
    <mergeCell ref="A396:B396"/>
    <mergeCell ref="A405:B405"/>
    <mergeCell ref="A414:B414"/>
    <mergeCell ref="A423:G423"/>
    <mergeCell ref="A424:B424"/>
    <mergeCell ref="A433:B433"/>
    <mergeCell ref="A450:B450"/>
    <mergeCell ref="A468:B468"/>
    <mergeCell ref="A478:B478"/>
    <mergeCell ref="A488:B488"/>
    <mergeCell ref="A497:B497"/>
    <mergeCell ref="A514:B514"/>
    <mergeCell ref="B523:G523"/>
    <mergeCell ref="A532:B532"/>
    <mergeCell ref="A567:B567"/>
    <mergeCell ref="A576:B576"/>
    <mergeCell ref="A585:B585"/>
    <mergeCell ref="A593:H593"/>
    <mergeCell ref="A725:G725"/>
    <mergeCell ref="A783:G783"/>
    <mergeCell ref="A878:G878"/>
    <mergeCell ref="A1094:G1094"/>
    <mergeCell ref="A1121:I1121"/>
    <mergeCell ref="A1129:H1129"/>
    <mergeCell ref="A1145:H1145"/>
    <mergeCell ref="A1153:XFD1153"/>
    <mergeCell ref="A1179:H1179"/>
    <mergeCell ref="A1180:H1180"/>
    <mergeCell ref="A1188:XFD1188"/>
    <mergeCell ref="A1198:XFD1198"/>
    <mergeCell ref="A1209:G1209"/>
    <mergeCell ref="A1210:G1210"/>
    <mergeCell ref="A1235:G1235"/>
    <mergeCell ref="A1252:H1252"/>
    <mergeCell ref="B5:B6"/>
    <mergeCell ref="B14:B15"/>
    <mergeCell ref="B23:B24"/>
    <mergeCell ref="B34:B35"/>
    <mergeCell ref="B43:B44"/>
    <mergeCell ref="B52:B53"/>
    <mergeCell ref="B61:B62"/>
    <mergeCell ref="B71:B72"/>
    <mergeCell ref="B80:B81"/>
    <mergeCell ref="B88:B89"/>
    <mergeCell ref="B96:B97"/>
    <mergeCell ref="B105:B106"/>
    <mergeCell ref="B114:B115"/>
    <mergeCell ref="B123:B124"/>
    <mergeCell ref="B132:B133"/>
    <mergeCell ref="B141:B142"/>
    <mergeCell ref="B150:B151"/>
    <mergeCell ref="B159:B160"/>
    <mergeCell ref="B169:B170"/>
    <mergeCell ref="B178:B179"/>
    <mergeCell ref="B187:B188"/>
    <mergeCell ref="B197:B198"/>
    <mergeCell ref="B207:B208"/>
    <mergeCell ref="B216:B217"/>
    <mergeCell ref="B225:B226"/>
    <mergeCell ref="B234:B235"/>
    <mergeCell ref="B243:B244"/>
    <mergeCell ref="B252:B253"/>
    <mergeCell ref="B261:B262"/>
    <mergeCell ref="B270:B271"/>
    <mergeCell ref="B279:B280"/>
    <mergeCell ref="B288:B289"/>
    <mergeCell ref="B296:B297"/>
    <mergeCell ref="B305:B306"/>
    <mergeCell ref="B315:B316"/>
    <mergeCell ref="B323:B324"/>
    <mergeCell ref="B333:B334"/>
    <mergeCell ref="B342:B343"/>
    <mergeCell ref="B351:B352"/>
    <mergeCell ref="B360:B361"/>
    <mergeCell ref="B370:B371"/>
    <mergeCell ref="B378:B379"/>
    <mergeCell ref="B388:B389"/>
    <mergeCell ref="B397:B398"/>
    <mergeCell ref="B406:B407"/>
    <mergeCell ref="B415:B416"/>
    <mergeCell ref="B425:B426"/>
    <mergeCell ref="B434:B435"/>
    <mergeCell ref="B442:B443"/>
    <mergeCell ref="B451:B452"/>
    <mergeCell ref="B460:B461"/>
    <mergeCell ref="B469:B470"/>
    <mergeCell ref="B479:B480"/>
    <mergeCell ref="B489:B490"/>
    <mergeCell ref="B498:B499"/>
    <mergeCell ref="B506:B507"/>
    <mergeCell ref="B515:B516"/>
    <mergeCell ref="B524:B525"/>
    <mergeCell ref="B533:B534"/>
    <mergeCell ref="B541:B542"/>
    <mergeCell ref="B550:B551"/>
    <mergeCell ref="B558:B559"/>
    <mergeCell ref="B568:B569"/>
    <mergeCell ref="B577:B578"/>
    <mergeCell ref="B586:B587"/>
    <mergeCell ref="B594:B595"/>
    <mergeCell ref="B602:B603"/>
    <mergeCell ref="B612:B613"/>
    <mergeCell ref="B621:B622"/>
    <mergeCell ref="B629:B630"/>
    <mergeCell ref="B637:B638"/>
    <mergeCell ref="B646:B647"/>
    <mergeCell ref="B654:B655"/>
    <mergeCell ref="B663:B664"/>
    <mergeCell ref="B672:B673"/>
    <mergeCell ref="B680:B681"/>
    <mergeCell ref="B689:B690"/>
    <mergeCell ref="B700:B701"/>
    <mergeCell ref="B708:B709"/>
    <mergeCell ref="B716:B717"/>
    <mergeCell ref="B727:B728"/>
    <mergeCell ref="B737:B738"/>
    <mergeCell ref="B746:B747"/>
    <mergeCell ref="B756:B757"/>
    <mergeCell ref="B766:B767"/>
    <mergeCell ref="B774:B775"/>
    <mergeCell ref="B785:B786"/>
    <mergeCell ref="B793:B794"/>
    <mergeCell ref="B803:B804"/>
    <mergeCell ref="B812:B813"/>
    <mergeCell ref="B821:B822"/>
    <mergeCell ref="B830:B831"/>
    <mergeCell ref="B839:B840"/>
    <mergeCell ref="B849:B850"/>
    <mergeCell ref="B859:B860"/>
    <mergeCell ref="B867:B868"/>
    <mergeCell ref="B881:B882"/>
    <mergeCell ref="B889:B890"/>
    <mergeCell ref="B898:B899"/>
    <mergeCell ref="B906:B907"/>
    <mergeCell ref="B914:B915"/>
    <mergeCell ref="B922:B923"/>
    <mergeCell ref="B930:B931"/>
    <mergeCell ref="B939:B940"/>
    <mergeCell ref="B948:B949"/>
    <mergeCell ref="B956:B957"/>
    <mergeCell ref="B967:B968"/>
    <mergeCell ref="B977:B978"/>
    <mergeCell ref="B988:B989"/>
    <mergeCell ref="B999:B1000"/>
    <mergeCell ref="B1009:B1010"/>
    <mergeCell ref="B1017:B1018"/>
    <mergeCell ref="B1026:B1027"/>
    <mergeCell ref="B1035:B1036"/>
    <mergeCell ref="B1046:B1047"/>
    <mergeCell ref="B1057:B1058"/>
    <mergeCell ref="B1067:B1068"/>
    <mergeCell ref="B1075:B1076"/>
    <mergeCell ref="B1085:B1086"/>
    <mergeCell ref="B1096:B1097"/>
    <mergeCell ref="B1105:B1106"/>
    <mergeCell ref="B1113:B1114"/>
    <mergeCell ref="B1122:B1123"/>
    <mergeCell ref="B1130:B1131"/>
    <mergeCell ref="B1138:B1139"/>
    <mergeCell ref="B1146:B1147"/>
    <mergeCell ref="B1154:B1155"/>
    <mergeCell ref="B1163:B1164"/>
    <mergeCell ref="B1172:B1173"/>
    <mergeCell ref="B1181:B1182"/>
    <mergeCell ref="B1189:B1190"/>
    <mergeCell ref="B1200:B1201"/>
    <mergeCell ref="B1211:B1212"/>
    <mergeCell ref="B1220:B1221"/>
    <mergeCell ref="B1228:B1229"/>
    <mergeCell ref="B1236:B1237"/>
    <mergeCell ref="B1245:B1246"/>
    <mergeCell ref="B1253:B1254"/>
    <mergeCell ref="C5:C6"/>
    <mergeCell ref="C14:C15"/>
    <mergeCell ref="C23:C24"/>
    <mergeCell ref="C34:C35"/>
    <mergeCell ref="C43:C44"/>
    <mergeCell ref="C52:C53"/>
    <mergeCell ref="C61:C62"/>
    <mergeCell ref="C71:C72"/>
    <mergeCell ref="C80:C81"/>
    <mergeCell ref="C88:C89"/>
    <mergeCell ref="C96:C97"/>
    <mergeCell ref="C105:C106"/>
    <mergeCell ref="C114:C115"/>
    <mergeCell ref="C123:C124"/>
    <mergeCell ref="C132:C133"/>
    <mergeCell ref="C141:C142"/>
    <mergeCell ref="C150:C151"/>
    <mergeCell ref="C159:C160"/>
    <mergeCell ref="C169:C170"/>
    <mergeCell ref="C178:C179"/>
    <mergeCell ref="C187:C188"/>
    <mergeCell ref="C197:C198"/>
    <mergeCell ref="C207:C208"/>
    <mergeCell ref="C216:C217"/>
    <mergeCell ref="C225:C226"/>
    <mergeCell ref="C234:C235"/>
    <mergeCell ref="C243:C244"/>
    <mergeCell ref="C252:C253"/>
    <mergeCell ref="C261:C262"/>
    <mergeCell ref="C270:C271"/>
    <mergeCell ref="C279:C280"/>
    <mergeCell ref="C288:C289"/>
    <mergeCell ref="C296:C297"/>
    <mergeCell ref="C305:C306"/>
    <mergeCell ref="C315:C316"/>
    <mergeCell ref="C323:C324"/>
    <mergeCell ref="C333:C334"/>
    <mergeCell ref="C342:C343"/>
    <mergeCell ref="C351:C352"/>
    <mergeCell ref="C360:C361"/>
    <mergeCell ref="C370:C371"/>
    <mergeCell ref="C378:C379"/>
    <mergeCell ref="C388:C389"/>
    <mergeCell ref="C397:C398"/>
    <mergeCell ref="C406:C407"/>
    <mergeCell ref="C415:C416"/>
    <mergeCell ref="C425:C426"/>
    <mergeCell ref="C434:C435"/>
    <mergeCell ref="C442:C443"/>
    <mergeCell ref="C451:C452"/>
    <mergeCell ref="C460:C461"/>
    <mergeCell ref="C469:C470"/>
    <mergeCell ref="C479:C480"/>
    <mergeCell ref="C489:C490"/>
    <mergeCell ref="C498:C499"/>
    <mergeCell ref="C506:C507"/>
    <mergeCell ref="C515:C516"/>
    <mergeCell ref="C524:C525"/>
    <mergeCell ref="C533:C534"/>
    <mergeCell ref="C541:C542"/>
    <mergeCell ref="C550:C551"/>
    <mergeCell ref="C558:C559"/>
    <mergeCell ref="C568:C569"/>
    <mergeCell ref="C577:C578"/>
    <mergeCell ref="C586:C587"/>
    <mergeCell ref="C594:C595"/>
    <mergeCell ref="C602:C603"/>
    <mergeCell ref="C612:C613"/>
    <mergeCell ref="C621:C622"/>
    <mergeCell ref="C629:C630"/>
    <mergeCell ref="C637:C638"/>
    <mergeCell ref="C646:C647"/>
    <mergeCell ref="C654:C655"/>
    <mergeCell ref="C663:C664"/>
    <mergeCell ref="C672:C673"/>
    <mergeCell ref="C680:C681"/>
    <mergeCell ref="C689:C690"/>
    <mergeCell ref="C700:C701"/>
    <mergeCell ref="C708:C709"/>
    <mergeCell ref="C716:C717"/>
    <mergeCell ref="C727:C728"/>
    <mergeCell ref="C737:C738"/>
    <mergeCell ref="C746:C747"/>
    <mergeCell ref="C756:C757"/>
    <mergeCell ref="C766:C767"/>
    <mergeCell ref="C774:C775"/>
    <mergeCell ref="C785:C786"/>
    <mergeCell ref="C793:C794"/>
    <mergeCell ref="C803:C804"/>
    <mergeCell ref="C812:C813"/>
    <mergeCell ref="C821:C822"/>
    <mergeCell ref="C830:C831"/>
    <mergeCell ref="C839:C840"/>
    <mergeCell ref="C849:C850"/>
    <mergeCell ref="C859:C860"/>
    <mergeCell ref="C867:C868"/>
    <mergeCell ref="C881:C882"/>
    <mergeCell ref="C889:C890"/>
    <mergeCell ref="C898:C899"/>
    <mergeCell ref="C906:C907"/>
    <mergeCell ref="C914:C915"/>
    <mergeCell ref="C922:C923"/>
    <mergeCell ref="C930:C931"/>
    <mergeCell ref="C939:C940"/>
    <mergeCell ref="C948:C949"/>
    <mergeCell ref="C956:C957"/>
    <mergeCell ref="C967:C968"/>
    <mergeCell ref="C977:C978"/>
    <mergeCell ref="C988:C989"/>
    <mergeCell ref="C999:C1000"/>
    <mergeCell ref="C1009:C1010"/>
    <mergeCell ref="C1017:C1018"/>
    <mergeCell ref="C1026:C1027"/>
    <mergeCell ref="C1035:C1036"/>
    <mergeCell ref="C1046:C1047"/>
    <mergeCell ref="C1057:C1058"/>
    <mergeCell ref="C1067:C1068"/>
    <mergeCell ref="C1075:C1076"/>
    <mergeCell ref="C1085:C1086"/>
    <mergeCell ref="C1096:C1097"/>
    <mergeCell ref="C1105:C1106"/>
    <mergeCell ref="C1113:C1114"/>
    <mergeCell ref="C1122:C1123"/>
    <mergeCell ref="C1130:C1131"/>
    <mergeCell ref="C1138:C1139"/>
    <mergeCell ref="C1146:C1147"/>
    <mergeCell ref="C1154:C1155"/>
    <mergeCell ref="C1163:C1164"/>
    <mergeCell ref="C1172:C1173"/>
    <mergeCell ref="C1181:C1182"/>
    <mergeCell ref="C1189:C1190"/>
    <mergeCell ref="C1200:C1201"/>
    <mergeCell ref="C1211:C1212"/>
    <mergeCell ref="C1220:C1221"/>
    <mergeCell ref="C1228:C1229"/>
    <mergeCell ref="C1236:C1237"/>
    <mergeCell ref="C1245:C1246"/>
    <mergeCell ref="C1253:C1254"/>
    <mergeCell ref="D5:D6"/>
    <mergeCell ref="D7:D11"/>
    <mergeCell ref="D14:D15"/>
    <mergeCell ref="D16:D20"/>
    <mergeCell ref="D23:D24"/>
    <mergeCell ref="D25:D29"/>
    <mergeCell ref="D34:D35"/>
    <mergeCell ref="D36:D40"/>
    <mergeCell ref="D43:D44"/>
    <mergeCell ref="D45:D49"/>
    <mergeCell ref="D52:D53"/>
    <mergeCell ref="D54:D58"/>
    <mergeCell ref="D61:D62"/>
    <mergeCell ref="D63:D67"/>
    <mergeCell ref="D71:D72"/>
    <mergeCell ref="D73:D77"/>
    <mergeCell ref="D80:D81"/>
    <mergeCell ref="D82:D86"/>
    <mergeCell ref="D88:D89"/>
    <mergeCell ref="D90:D94"/>
    <mergeCell ref="D96:D97"/>
    <mergeCell ref="D98:D102"/>
    <mergeCell ref="D105:D106"/>
    <mergeCell ref="D107:D111"/>
    <mergeCell ref="D114:D115"/>
    <mergeCell ref="D116:D120"/>
    <mergeCell ref="D123:D124"/>
    <mergeCell ref="D125:D129"/>
    <mergeCell ref="D132:D133"/>
    <mergeCell ref="D134:D138"/>
    <mergeCell ref="D141:D142"/>
    <mergeCell ref="D143:D147"/>
    <mergeCell ref="D150:D151"/>
    <mergeCell ref="D152:D156"/>
    <mergeCell ref="D159:D160"/>
    <mergeCell ref="D161:D165"/>
    <mergeCell ref="D169:D170"/>
    <mergeCell ref="D171:D175"/>
    <mergeCell ref="D178:D179"/>
    <mergeCell ref="D180:D184"/>
    <mergeCell ref="D187:D188"/>
    <mergeCell ref="D189:D193"/>
    <mergeCell ref="D197:D198"/>
    <mergeCell ref="D199:D203"/>
    <mergeCell ref="D207:D208"/>
    <mergeCell ref="D209:D213"/>
    <mergeCell ref="D216:D217"/>
    <mergeCell ref="D218:D222"/>
    <mergeCell ref="D225:D226"/>
    <mergeCell ref="D227:D231"/>
    <mergeCell ref="D234:D235"/>
    <mergeCell ref="D236:D240"/>
    <mergeCell ref="D243:D244"/>
    <mergeCell ref="D245:D249"/>
    <mergeCell ref="D252:D253"/>
    <mergeCell ref="D254:D258"/>
    <mergeCell ref="D261:D262"/>
    <mergeCell ref="D263:D267"/>
    <mergeCell ref="D270:D271"/>
    <mergeCell ref="D272:D276"/>
    <mergeCell ref="D279:D280"/>
    <mergeCell ref="D281:D285"/>
    <mergeCell ref="D288:D289"/>
    <mergeCell ref="D290:D294"/>
    <mergeCell ref="D296:D297"/>
    <mergeCell ref="D298:D302"/>
    <mergeCell ref="D305:D306"/>
    <mergeCell ref="D307:D311"/>
    <mergeCell ref="D315:D316"/>
    <mergeCell ref="D317:D321"/>
    <mergeCell ref="D323:D324"/>
    <mergeCell ref="D325:D329"/>
    <mergeCell ref="D333:D334"/>
    <mergeCell ref="D335:D339"/>
    <mergeCell ref="D342:D343"/>
    <mergeCell ref="D344:D348"/>
    <mergeCell ref="D351:D352"/>
    <mergeCell ref="D353:D357"/>
    <mergeCell ref="D360:D361"/>
    <mergeCell ref="D362:D366"/>
    <mergeCell ref="D370:D371"/>
    <mergeCell ref="D372:D375"/>
    <mergeCell ref="D378:D379"/>
    <mergeCell ref="D380:D384"/>
    <mergeCell ref="D388:D389"/>
    <mergeCell ref="D390:D394"/>
    <mergeCell ref="D397:D398"/>
    <mergeCell ref="D399:D403"/>
    <mergeCell ref="D406:D407"/>
    <mergeCell ref="D408:D412"/>
    <mergeCell ref="D415:D416"/>
    <mergeCell ref="D417:D421"/>
    <mergeCell ref="D425:D426"/>
    <mergeCell ref="D427:D431"/>
    <mergeCell ref="D434:D435"/>
    <mergeCell ref="D436:D440"/>
    <mergeCell ref="D442:D443"/>
    <mergeCell ref="D444:D448"/>
    <mergeCell ref="D451:D452"/>
    <mergeCell ref="D453:D457"/>
    <mergeCell ref="D460:D461"/>
    <mergeCell ref="D462:D466"/>
    <mergeCell ref="D469:D470"/>
    <mergeCell ref="D471:D475"/>
    <mergeCell ref="D479:D480"/>
    <mergeCell ref="D481:D485"/>
    <mergeCell ref="D489:D490"/>
    <mergeCell ref="D491:D495"/>
    <mergeCell ref="D498:D499"/>
    <mergeCell ref="D500:D504"/>
    <mergeCell ref="D506:D507"/>
    <mergeCell ref="D508:D512"/>
    <mergeCell ref="D515:D516"/>
    <mergeCell ref="D517:D521"/>
    <mergeCell ref="D524:D525"/>
    <mergeCell ref="D526:D530"/>
    <mergeCell ref="D533:D534"/>
    <mergeCell ref="D535:D539"/>
    <mergeCell ref="D541:D542"/>
    <mergeCell ref="D543:D547"/>
    <mergeCell ref="D550:D551"/>
    <mergeCell ref="D552:D556"/>
    <mergeCell ref="D558:D559"/>
    <mergeCell ref="D560:D564"/>
    <mergeCell ref="D568:D569"/>
    <mergeCell ref="D570:D574"/>
    <mergeCell ref="D577:D578"/>
    <mergeCell ref="D579:D583"/>
    <mergeCell ref="D586:D587"/>
    <mergeCell ref="D588:D592"/>
    <mergeCell ref="D594:D595"/>
    <mergeCell ref="D596:D600"/>
    <mergeCell ref="D602:D603"/>
    <mergeCell ref="D604:D608"/>
    <mergeCell ref="D612:D613"/>
    <mergeCell ref="D614:D618"/>
    <mergeCell ref="D621:D622"/>
    <mergeCell ref="D623:D627"/>
    <mergeCell ref="D629:D630"/>
    <mergeCell ref="D631:D635"/>
    <mergeCell ref="D637:D638"/>
    <mergeCell ref="D639:D643"/>
    <mergeCell ref="D646:D647"/>
    <mergeCell ref="D648:D652"/>
    <mergeCell ref="D654:D655"/>
    <mergeCell ref="D656:D660"/>
    <mergeCell ref="D663:D664"/>
    <mergeCell ref="D665:D669"/>
    <mergeCell ref="D672:D673"/>
    <mergeCell ref="D674:D678"/>
    <mergeCell ref="D680:D681"/>
    <mergeCell ref="D682:D686"/>
    <mergeCell ref="D689:D690"/>
    <mergeCell ref="D691:D695"/>
    <mergeCell ref="D700:D701"/>
    <mergeCell ref="D702:D706"/>
    <mergeCell ref="D708:D709"/>
    <mergeCell ref="D710:D714"/>
    <mergeCell ref="D716:D717"/>
    <mergeCell ref="D718:D722"/>
    <mergeCell ref="D727:D728"/>
    <mergeCell ref="D729:D733"/>
    <mergeCell ref="D737:D738"/>
    <mergeCell ref="D739:D743"/>
    <mergeCell ref="D746:D747"/>
    <mergeCell ref="D748:D752"/>
    <mergeCell ref="D756:D757"/>
    <mergeCell ref="D758:D762"/>
    <mergeCell ref="D766:D767"/>
    <mergeCell ref="D768:D772"/>
    <mergeCell ref="D774:D775"/>
    <mergeCell ref="D776:D780"/>
    <mergeCell ref="D785:D786"/>
    <mergeCell ref="D787:D791"/>
    <mergeCell ref="D793:D794"/>
    <mergeCell ref="D795:D799"/>
    <mergeCell ref="D803:D804"/>
    <mergeCell ref="D805:D809"/>
    <mergeCell ref="D812:D813"/>
    <mergeCell ref="D814:D818"/>
    <mergeCell ref="D821:D822"/>
    <mergeCell ref="D823:D827"/>
    <mergeCell ref="D830:D831"/>
    <mergeCell ref="D832:D836"/>
    <mergeCell ref="D839:D840"/>
    <mergeCell ref="D841:D845"/>
    <mergeCell ref="D849:D850"/>
    <mergeCell ref="D851:D855"/>
    <mergeCell ref="D859:D860"/>
    <mergeCell ref="D861:D865"/>
    <mergeCell ref="D867:D868"/>
    <mergeCell ref="D869:D873"/>
    <mergeCell ref="D881:D882"/>
    <mergeCell ref="D883:D887"/>
    <mergeCell ref="D889:D890"/>
    <mergeCell ref="D891:D895"/>
    <mergeCell ref="D898:D899"/>
    <mergeCell ref="D900:D904"/>
    <mergeCell ref="D906:D907"/>
    <mergeCell ref="D908:D912"/>
    <mergeCell ref="D914:D915"/>
    <mergeCell ref="D916:D920"/>
    <mergeCell ref="D922:D923"/>
    <mergeCell ref="D924:D928"/>
    <mergeCell ref="D930:D931"/>
    <mergeCell ref="D932:D936"/>
    <mergeCell ref="D939:D940"/>
    <mergeCell ref="D941:D945"/>
    <mergeCell ref="D948:D949"/>
    <mergeCell ref="D950:D954"/>
    <mergeCell ref="D956:D957"/>
    <mergeCell ref="D958:D962"/>
    <mergeCell ref="D967:D968"/>
    <mergeCell ref="D969:D973"/>
    <mergeCell ref="D977:D978"/>
    <mergeCell ref="D979:D983"/>
    <mergeCell ref="D988:D989"/>
    <mergeCell ref="D990:D994"/>
    <mergeCell ref="D999:D1000"/>
    <mergeCell ref="D1001:D1005"/>
    <mergeCell ref="D1009:D1010"/>
    <mergeCell ref="D1011:D1015"/>
    <mergeCell ref="D1017:D1018"/>
    <mergeCell ref="D1019:D1023"/>
    <mergeCell ref="D1026:D1027"/>
    <mergeCell ref="D1028:D1032"/>
    <mergeCell ref="D1035:D1036"/>
    <mergeCell ref="D1037:D1041"/>
    <mergeCell ref="D1046:D1047"/>
    <mergeCell ref="D1048:D1052"/>
    <mergeCell ref="D1057:D1058"/>
    <mergeCell ref="D1059:D1063"/>
    <mergeCell ref="D1067:D1068"/>
    <mergeCell ref="D1069:D1073"/>
    <mergeCell ref="D1075:D1076"/>
    <mergeCell ref="D1077:D1081"/>
    <mergeCell ref="D1085:D1086"/>
    <mergeCell ref="D1087:D1091"/>
    <mergeCell ref="D1096:D1097"/>
    <mergeCell ref="D1098:D1102"/>
    <mergeCell ref="D1105:D1106"/>
    <mergeCell ref="D1107:D1111"/>
    <mergeCell ref="D1113:D1114"/>
    <mergeCell ref="D1115:D1119"/>
    <mergeCell ref="D1122:D1123"/>
    <mergeCell ref="D1124:D1128"/>
    <mergeCell ref="D1130:D1131"/>
    <mergeCell ref="D1132:D1136"/>
    <mergeCell ref="D1138:D1139"/>
    <mergeCell ref="D1140:D1144"/>
    <mergeCell ref="D1146:D1147"/>
    <mergeCell ref="D1148:D1152"/>
    <mergeCell ref="D1154:D1155"/>
    <mergeCell ref="D1156:D1160"/>
    <mergeCell ref="D1163:D1164"/>
    <mergeCell ref="D1165:D1169"/>
    <mergeCell ref="D1172:D1173"/>
    <mergeCell ref="D1174:D1178"/>
    <mergeCell ref="D1181:D1182"/>
    <mergeCell ref="D1183:D1187"/>
    <mergeCell ref="D1189:D1190"/>
    <mergeCell ref="D1191:D1195"/>
    <mergeCell ref="D1200:D1201"/>
    <mergeCell ref="D1202:D1206"/>
    <mergeCell ref="D1211:D1212"/>
    <mergeCell ref="D1213:D1217"/>
    <mergeCell ref="D1220:D1221"/>
    <mergeCell ref="D1222:D1226"/>
    <mergeCell ref="D1228:D1229"/>
    <mergeCell ref="D1230:D1234"/>
    <mergeCell ref="D1236:D1237"/>
    <mergeCell ref="D1238:D1242"/>
    <mergeCell ref="D1245:D1246"/>
    <mergeCell ref="D1247:D1251"/>
    <mergeCell ref="D1253:D1254"/>
    <mergeCell ref="D1255:D1259"/>
    <mergeCell ref="A1170:H1171"/>
    <mergeCell ref="A1161:H1162"/>
    <mergeCell ref="A1196:H1197"/>
    <mergeCell ref="B12:G13"/>
    <mergeCell ref="A250:G251"/>
    <mergeCell ref="A1207:G1208"/>
    <mergeCell ref="B696:D697"/>
  </mergeCells>
  <pageMargins left="0.75" right="0.75" top="1" bottom="1" header="0.5" footer="0.5"/>
  <pageSetup paperSize="9" scale="80" firstPageNumber="4294963191" orientation="portrait" useFirstPageNumber="1" verticalDpi="300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411"/>
  <sheetViews>
    <sheetView showGridLines="0" workbookViewId="0">
      <selection activeCell="H6" sqref="H6"/>
    </sheetView>
  </sheetViews>
  <sheetFormatPr defaultColWidth="9" defaultRowHeight="13.5"/>
  <cols>
    <col min="1" max="1" width="15.25" style="799" customWidth="1"/>
    <col min="2" max="2" width="29.625" style="800" customWidth="1"/>
    <col min="3" max="3" width="12.125" style="800" customWidth="1"/>
    <col min="4" max="4" width="16.125" style="799" customWidth="1"/>
    <col min="5" max="5" width="14.625" style="799" customWidth="1"/>
    <col min="6" max="6" width="18.5" style="799" customWidth="1"/>
    <col min="7" max="7" width="16.375" style="799" customWidth="1"/>
    <col min="8" max="8" width="17.625" style="799" customWidth="1"/>
    <col min="9" max="16384" width="9" style="799"/>
  </cols>
  <sheetData>
    <row r="1" ht="62.25" customHeight="1" spans="1:11">
      <c r="A1" s="801" t="s">
        <v>783</v>
      </c>
      <c r="B1" s="801"/>
      <c r="C1" s="801"/>
      <c r="D1" s="801"/>
      <c r="E1" s="801"/>
      <c r="F1" s="801"/>
      <c r="G1" s="801"/>
      <c r="H1" s="802"/>
      <c r="I1" s="797"/>
      <c r="J1" s="827"/>
      <c r="K1" s="827"/>
    </row>
    <row r="2" ht="36" customHeight="1" spans="1:11">
      <c r="A2" s="803" t="s">
        <v>1</v>
      </c>
      <c r="B2" s="803"/>
      <c r="C2" s="804"/>
      <c r="D2" s="801"/>
      <c r="E2" s="801"/>
      <c r="F2" s="801"/>
      <c r="G2" s="805" t="s">
        <v>784</v>
      </c>
      <c r="H2" s="802"/>
      <c r="I2" s="797"/>
      <c r="J2" s="828"/>
      <c r="K2" s="827"/>
    </row>
    <row r="3" ht="23.25" customHeight="1" spans="1:11">
      <c r="A3" s="803" t="s">
        <v>785</v>
      </c>
      <c r="B3" s="803"/>
      <c r="C3" s="803"/>
      <c r="D3" s="803"/>
      <c r="E3" s="803"/>
      <c r="F3" s="803"/>
      <c r="G3" s="803"/>
      <c r="H3" s="802"/>
      <c r="I3" s="797"/>
      <c r="J3" s="828"/>
      <c r="K3" s="827"/>
    </row>
    <row r="4" spans="1:8">
      <c r="A4" s="806" t="s">
        <v>786</v>
      </c>
      <c r="B4" s="807"/>
      <c r="C4" s="807"/>
      <c r="D4" s="806"/>
      <c r="E4" s="806"/>
      <c r="F4" s="806"/>
      <c r="G4" s="806"/>
      <c r="H4" s="808"/>
    </row>
    <row r="5" spans="1:8">
      <c r="A5" s="798" t="s">
        <v>787</v>
      </c>
      <c r="B5" s="809"/>
      <c r="C5" s="809"/>
      <c r="D5" s="798"/>
      <c r="E5" s="798"/>
      <c r="F5" s="798"/>
      <c r="G5" s="810"/>
      <c r="H5" s="811"/>
    </row>
    <row r="6" spans="1:7">
      <c r="A6" s="798"/>
      <c r="B6" s="812" t="s">
        <v>5</v>
      </c>
      <c r="C6" s="812" t="s">
        <v>6</v>
      </c>
      <c r="D6" s="813" t="s">
        <v>7</v>
      </c>
      <c r="E6" s="814" t="s">
        <v>788</v>
      </c>
      <c r="F6" s="814" t="s">
        <v>788</v>
      </c>
      <c r="G6" s="814" t="s">
        <v>789</v>
      </c>
    </row>
    <row r="7" spans="2:7">
      <c r="B7" s="815"/>
      <c r="C7" s="815"/>
      <c r="D7" s="816"/>
      <c r="E7" s="814" t="s">
        <v>790</v>
      </c>
      <c r="F7" s="814" t="s">
        <v>10</v>
      </c>
      <c r="G7" s="814" t="s">
        <v>11</v>
      </c>
    </row>
    <row r="8" ht="16.5" customHeight="1" spans="2:7">
      <c r="B8" s="815" t="s">
        <v>791</v>
      </c>
      <c r="C8" s="815" t="s">
        <v>792</v>
      </c>
      <c r="D8" s="817" t="s">
        <v>793</v>
      </c>
      <c r="E8" s="818">
        <f>F8-6</f>
        <v>44372</v>
      </c>
      <c r="F8" s="818">
        <v>44378</v>
      </c>
      <c r="G8" s="818">
        <f>F8+32</f>
        <v>44410</v>
      </c>
    </row>
    <row r="9" spans="2:7">
      <c r="B9" s="815" t="s">
        <v>794</v>
      </c>
      <c r="C9" s="815" t="s">
        <v>795</v>
      </c>
      <c r="D9" s="819"/>
      <c r="E9" s="818">
        <f t="shared" ref="E9:E13" si="0">F9-6</f>
        <v>44379</v>
      </c>
      <c r="F9" s="818">
        <v>44385</v>
      </c>
      <c r="G9" s="818">
        <f t="shared" ref="G9:G13" si="1">F9+32</f>
        <v>44417</v>
      </c>
    </row>
    <row r="10" spans="2:8">
      <c r="B10" s="815" t="s">
        <v>796</v>
      </c>
      <c r="C10" s="815" t="s">
        <v>797</v>
      </c>
      <c r="D10" s="819"/>
      <c r="E10" s="818">
        <f t="shared" si="0"/>
        <v>44386</v>
      </c>
      <c r="F10" s="818">
        <v>44392</v>
      </c>
      <c r="G10" s="818">
        <f t="shared" si="1"/>
        <v>44424</v>
      </c>
      <c r="H10" s="820"/>
    </row>
    <row r="11" spans="2:7">
      <c r="B11" s="815" t="s">
        <v>798</v>
      </c>
      <c r="C11" s="815" t="s">
        <v>799</v>
      </c>
      <c r="D11" s="819"/>
      <c r="E11" s="818">
        <f t="shared" si="0"/>
        <v>44393</v>
      </c>
      <c r="F11" s="818">
        <v>44399</v>
      </c>
      <c r="G11" s="818">
        <f t="shared" si="1"/>
        <v>44431</v>
      </c>
    </row>
    <row r="12" spans="2:7">
      <c r="B12" s="815" t="s">
        <v>800</v>
      </c>
      <c r="C12" s="815" t="s">
        <v>801</v>
      </c>
      <c r="D12" s="819"/>
      <c r="E12" s="818">
        <f t="shared" si="0"/>
        <v>44400</v>
      </c>
      <c r="F12" s="818">
        <v>44406</v>
      </c>
      <c r="G12" s="818">
        <f t="shared" si="1"/>
        <v>44438</v>
      </c>
    </row>
    <row r="13" spans="2:7">
      <c r="B13" s="815" t="s">
        <v>802</v>
      </c>
      <c r="C13" s="815" t="s">
        <v>803</v>
      </c>
      <c r="D13" s="821"/>
      <c r="E13" s="818">
        <f t="shared" si="0"/>
        <v>44407</v>
      </c>
      <c r="F13" s="818">
        <v>44413</v>
      </c>
      <c r="G13" s="818">
        <f t="shared" si="1"/>
        <v>44445</v>
      </c>
    </row>
    <row r="14" spans="2:3">
      <c r="B14" s="799"/>
      <c r="C14" s="799"/>
    </row>
    <row r="15" spans="2:7">
      <c r="B15" s="812" t="s">
        <v>5</v>
      </c>
      <c r="C15" s="812" t="s">
        <v>6</v>
      </c>
      <c r="D15" s="813" t="s">
        <v>7</v>
      </c>
      <c r="E15" s="814" t="s">
        <v>788</v>
      </c>
      <c r="F15" s="814" t="s">
        <v>788</v>
      </c>
      <c r="G15" s="814" t="s">
        <v>789</v>
      </c>
    </row>
    <row r="16" spans="2:7">
      <c r="B16" s="815"/>
      <c r="C16" s="815"/>
      <c r="D16" s="816"/>
      <c r="E16" s="814" t="s">
        <v>790</v>
      </c>
      <c r="F16" s="814" t="s">
        <v>10</v>
      </c>
      <c r="G16" s="814" t="s">
        <v>11</v>
      </c>
    </row>
    <row r="17" ht="16.5" customHeight="1" spans="2:7">
      <c r="B17" s="815" t="s">
        <v>21</v>
      </c>
      <c r="C17" s="815" t="s">
        <v>804</v>
      </c>
      <c r="D17" s="817" t="s">
        <v>805</v>
      </c>
      <c r="E17" s="818">
        <f>F17-5</f>
        <v>44376</v>
      </c>
      <c r="F17" s="818">
        <v>44381</v>
      </c>
      <c r="G17" s="818">
        <f>F17+32</f>
        <v>44413</v>
      </c>
    </row>
    <row r="18" spans="2:7">
      <c r="B18" s="815" t="s">
        <v>24</v>
      </c>
      <c r="C18" s="815" t="s">
        <v>806</v>
      </c>
      <c r="D18" s="819"/>
      <c r="E18" s="818">
        <f t="shared" ref="E18:E22" si="2">F18-5</f>
        <v>44383</v>
      </c>
      <c r="F18" s="818">
        <f t="shared" ref="F18:F22" si="3">F17+7</f>
        <v>44388</v>
      </c>
      <c r="G18" s="818">
        <f t="shared" ref="G18:G22" si="4">F18+32</f>
        <v>44420</v>
      </c>
    </row>
    <row r="19" spans="2:7">
      <c r="B19" s="815" t="s">
        <v>26</v>
      </c>
      <c r="C19" s="815" t="s">
        <v>807</v>
      </c>
      <c r="D19" s="819"/>
      <c r="E19" s="818">
        <f t="shared" si="2"/>
        <v>44390</v>
      </c>
      <c r="F19" s="818">
        <f t="shared" si="3"/>
        <v>44395</v>
      </c>
      <c r="G19" s="818">
        <f t="shared" si="4"/>
        <v>44427</v>
      </c>
    </row>
    <row r="20" spans="2:7">
      <c r="B20" s="815" t="s">
        <v>28</v>
      </c>
      <c r="C20" s="815" t="s">
        <v>808</v>
      </c>
      <c r="D20" s="821"/>
      <c r="E20" s="818">
        <f t="shared" si="2"/>
        <v>44397</v>
      </c>
      <c r="F20" s="818">
        <f t="shared" si="3"/>
        <v>44402</v>
      </c>
      <c r="G20" s="818">
        <f t="shared" si="4"/>
        <v>44434</v>
      </c>
    </row>
    <row r="21" spans="2:7">
      <c r="B21" s="815" t="s">
        <v>809</v>
      </c>
      <c r="C21" s="815" t="s">
        <v>810</v>
      </c>
      <c r="D21" s="821"/>
      <c r="E21" s="818">
        <f t="shared" si="2"/>
        <v>44404</v>
      </c>
      <c r="F21" s="818">
        <f t="shared" si="3"/>
        <v>44409</v>
      </c>
      <c r="G21" s="818">
        <f t="shared" si="4"/>
        <v>44441</v>
      </c>
    </row>
    <row r="22" spans="2:7">
      <c r="B22" s="815"/>
      <c r="C22" s="815"/>
      <c r="D22" s="822"/>
      <c r="E22" s="818">
        <f t="shared" si="2"/>
        <v>44411</v>
      </c>
      <c r="F22" s="818">
        <f t="shared" si="3"/>
        <v>44416</v>
      </c>
      <c r="G22" s="818">
        <f t="shared" si="4"/>
        <v>44448</v>
      </c>
    </row>
    <row r="23" spans="2:3">
      <c r="B23" s="799"/>
      <c r="C23" s="799"/>
    </row>
    <row r="24" spans="2:7">
      <c r="B24" s="812" t="s">
        <v>5</v>
      </c>
      <c r="C24" s="812" t="s">
        <v>6</v>
      </c>
      <c r="D24" s="813" t="s">
        <v>7</v>
      </c>
      <c r="E24" s="814" t="s">
        <v>788</v>
      </c>
      <c r="F24" s="814" t="s">
        <v>788</v>
      </c>
      <c r="G24" s="814" t="s">
        <v>789</v>
      </c>
    </row>
    <row r="25" spans="2:7">
      <c r="B25" s="815"/>
      <c r="C25" s="815"/>
      <c r="D25" s="816"/>
      <c r="E25" s="814" t="s">
        <v>790</v>
      </c>
      <c r="F25" s="814" t="s">
        <v>10</v>
      </c>
      <c r="G25" s="814" t="s">
        <v>11</v>
      </c>
    </row>
    <row r="26" ht="16.5" customHeight="1" spans="2:7">
      <c r="B26" s="815" t="s">
        <v>811</v>
      </c>
      <c r="C26" s="815" t="s">
        <v>64</v>
      </c>
      <c r="D26" s="817" t="s">
        <v>812</v>
      </c>
      <c r="E26" s="818">
        <f>F26-4</f>
        <v>44370</v>
      </c>
      <c r="F26" s="818">
        <v>44374</v>
      </c>
      <c r="G26" s="818">
        <f>F26+33</f>
        <v>44407</v>
      </c>
    </row>
    <row r="27" spans="2:7">
      <c r="B27" s="815" t="s">
        <v>12</v>
      </c>
      <c r="C27" s="815" t="s">
        <v>13</v>
      </c>
      <c r="D27" s="819"/>
      <c r="E27" s="818">
        <f t="shared" ref="E27:E31" si="5">F27-4</f>
        <v>44377</v>
      </c>
      <c r="F27" s="818">
        <v>44381</v>
      </c>
      <c r="G27" s="818">
        <f t="shared" ref="G27:G31" si="6">F27+33</f>
        <v>44414</v>
      </c>
    </row>
    <row r="28" spans="2:7">
      <c r="B28" s="815" t="s">
        <v>15</v>
      </c>
      <c r="C28" s="815" t="s">
        <v>16</v>
      </c>
      <c r="D28" s="819"/>
      <c r="E28" s="818">
        <f t="shared" si="5"/>
        <v>44384</v>
      </c>
      <c r="F28" s="818">
        <f t="shared" ref="F28:F31" si="7">F27+7</f>
        <v>44388</v>
      </c>
      <c r="G28" s="818">
        <f t="shared" si="6"/>
        <v>44421</v>
      </c>
    </row>
    <row r="29" spans="2:7">
      <c r="B29" s="815" t="s">
        <v>17</v>
      </c>
      <c r="C29" s="815" t="s">
        <v>16</v>
      </c>
      <c r="D29" s="821"/>
      <c r="E29" s="818">
        <f t="shared" si="5"/>
        <v>44391</v>
      </c>
      <c r="F29" s="818">
        <f t="shared" si="7"/>
        <v>44395</v>
      </c>
      <c r="G29" s="818">
        <f t="shared" si="6"/>
        <v>44428</v>
      </c>
    </row>
    <row r="30" spans="2:7">
      <c r="B30" s="815" t="s">
        <v>18</v>
      </c>
      <c r="C30" s="815" t="s">
        <v>19</v>
      </c>
      <c r="D30" s="821"/>
      <c r="E30" s="818">
        <f t="shared" si="5"/>
        <v>44398</v>
      </c>
      <c r="F30" s="818">
        <f t="shared" si="7"/>
        <v>44402</v>
      </c>
      <c r="G30" s="818">
        <f t="shared" si="6"/>
        <v>44435</v>
      </c>
    </row>
    <row r="31" spans="2:7">
      <c r="B31" s="815" t="s">
        <v>20</v>
      </c>
      <c r="C31" s="815" t="s">
        <v>19</v>
      </c>
      <c r="D31" s="822"/>
      <c r="E31" s="818">
        <f t="shared" si="5"/>
        <v>44405</v>
      </c>
      <c r="F31" s="818">
        <f t="shared" si="7"/>
        <v>44409</v>
      </c>
      <c r="G31" s="818">
        <f t="shared" si="6"/>
        <v>44442</v>
      </c>
    </row>
    <row r="32" spans="2:7">
      <c r="B32" s="823"/>
      <c r="C32" s="823"/>
      <c r="D32" s="823"/>
      <c r="E32" s="823"/>
      <c r="F32" s="823"/>
      <c r="G32" s="823"/>
    </row>
    <row r="33" spans="1:7">
      <c r="A33" s="824" t="s">
        <v>813</v>
      </c>
      <c r="B33" s="799"/>
      <c r="C33" s="799"/>
      <c r="E33" s="798"/>
      <c r="F33" s="798"/>
      <c r="G33" s="810"/>
    </row>
    <row r="34" spans="2:7">
      <c r="B34" s="812" t="s">
        <v>5</v>
      </c>
      <c r="C34" s="812" t="s">
        <v>6</v>
      </c>
      <c r="D34" s="813" t="s">
        <v>7</v>
      </c>
      <c r="E34" s="814" t="s">
        <v>788</v>
      </c>
      <c r="F34" s="814" t="s">
        <v>788</v>
      </c>
      <c r="G34" s="814" t="s">
        <v>814</v>
      </c>
    </row>
    <row r="35" spans="2:7">
      <c r="B35" s="815"/>
      <c r="C35" s="815"/>
      <c r="D35" s="816"/>
      <c r="E35" s="814" t="s">
        <v>790</v>
      </c>
      <c r="F35" s="814" t="s">
        <v>10</v>
      </c>
      <c r="G35" s="814" t="s">
        <v>11</v>
      </c>
    </row>
    <row r="36" ht="16.5" customHeight="1" spans="2:7">
      <c r="B36" s="815" t="s">
        <v>32</v>
      </c>
      <c r="C36" s="815" t="s">
        <v>815</v>
      </c>
      <c r="D36" s="817" t="s">
        <v>816</v>
      </c>
      <c r="E36" s="818">
        <f>F36-5</f>
        <v>44371</v>
      </c>
      <c r="F36" s="818">
        <v>44376</v>
      </c>
      <c r="G36" s="818">
        <f>F36+32</f>
        <v>44408</v>
      </c>
    </row>
    <row r="37" spans="2:7">
      <c r="B37" s="815" t="s">
        <v>35</v>
      </c>
      <c r="C37" s="815" t="s">
        <v>817</v>
      </c>
      <c r="D37" s="819"/>
      <c r="E37" s="818">
        <f t="shared" ref="E37:E41" si="8">F37-5</f>
        <v>44378</v>
      </c>
      <c r="F37" s="818">
        <v>44383</v>
      </c>
      <c r="G37" s="818">
        <f t="shared" ref="G37:G41" si="9">F37+32</f>
        <v>44415</v>
      </c>
    </row>
    <row r="38" spans="2:7">
      <c r="B38" s="815" t="s">
        <v>37</v>
      </c>
      <c r="C38" s="815" t="s">
        <v>818</v>
      </c>
      <c r="D38" s="819"/>
      <c r="E38" s="818">
        <f t="shared" si="8"/>
        <v>44385</v>
      </c>
      <c r="F38" s="818">
        <f t="shared" ref="F38:F41" si="10">F37+7</f>
        <v>44390</v>
      </c>
      <c r="G38" s="818">
        <f t="shared" si="9"/>
        <v>44422</v>
      </c>
    </row>
    <row r="39" spans="2:7">
      <c r="B39" s="815" t="s">
        <v>41</v>
      </c>
      <c r="C39" s="815" t="s">
        <v>819</v>
      </c>
      <c r="D39" s="821"/>
      <c r="E39" s="818">
        <f t="shared" si="8"/>
        <v>44392</v>
      </c>
      <c r="F39" s="818">
        <f t="shared" si="10"/>
        <v>44397</v>
      </c>
      <c r="G39" s="818">
        <f t="shared" si="9"/>
        <v>44429</v>
      </c>
    </row>
    <row r="40" spans="2:7">
      <c r="B40" s="815" t="s">
        <v>39</v>
      </c>
      <c r="C40" s="815" t="s">
        <v>820</v>
      </c>
      <c r="D40" s="821"/>
      <c r="E40" s="818">
        <f t="shared" si="8"/>
        <v>44399</v>
      </c>
      <c r="F40" s="818">
        <f t="shared" si="10"/>
        <v>44404</v>
      </c>
      <c r="G40" s="818">
        <f t="shared" si="9"/>
        <v>44436</v>
      </c>
    </row>
    <row r="41" spans="2:7">
      <c r="B41" s="815" t="s">
        <v>821</v>
      </c>
      <c r="C41" s="815" t="s">
        <v>822</v>
      </c>
      <c r="D41" s="822"/>
      <c r="E41" s="818">
        <f t="shared" si="8"/>
        <v>44406</v>
      </c>
      <c r="F41" s="818">
        <f t="shared" si="10"/>
        <v>44411</v>
      </c>
      <c r="G41" s="818">
        <f t="shared" si="9"/>
        <v>44443</v>
      </c>
    </row>
    <row r="42" ht="14.25" spans="2:7">
      <c r="B42" s="825"/>
      <c r="C42" s="826"/>
      <c r="D42" s="798"/>
      <c r="E42" s="798"/>
      <c r="F42" s="798"/>
      <c r="G42" s="823"/>
    </row>
    <row r="43" spans="1:7">
      <c r="A43" s="798" t="s">
        <v>43</v>
      </c>
      <c r="B43" s="799"/>
      <c r="C43" s="799"/>
      <c r="E43" s="798"/>
      <c r="F43" s="798"/>
      <c r="G43" s="810"/>
    </row>
    <row r="44" spans="2:7">
      <c r="B44" s="812" t="s">
        <v>5</v>
      </c>
      <c r="C44" s="812" t="s">
        <v>6</v>
      </c>
      <c r="D44" s="813" t="s">
        <v>7</v>
      </c>
      <c r="E44" s="814" t="s">
        <v>788</v>
      </c>
      <c r="F44" s="814" t="s">
        <v>788</v>
      </c>
      <c r="G44" s="814" t="s">
        <v>823</v>
      </c>
    </row>
    <row r="45" spans="2:7">
      <c r="B45" s="815"/>
      <c r="C45" s="815"/>
      <c r="D45" s="816"/>
      <c r="E45" s="814" t="s">
        <v>790</v>
      </c>
      <c r="F45" s="814" t="s">
        <v>10</v>
      </c>
      <c r="G45" s="814" t="s">
        <v>11</v>
      </c>
    </row>
    <row r="46" ht="16.5" customHeight="1" spans="2:7">
      <c r="B46" s="815" t="s">
        <v>824</v>
      </c>
      <c r="C46" s="815" t="s">
        <v>825</v>
      </c>
      <c r="D46" s="817" t="s">
        <v>805</v>
      </c>
      <c r="E46" s="818">
        <f>F46-5</f>
        <v>44369</v>
      </c>
      <c r="F46" s="818">
        <v>44374</v>
      </c>
      <c r="G46" s="818">
        <f>F46+29</f>
        <v>44403</v>
      </c>
    </row>
    <row r="47" spans="2:7">
      <c r="B47" s="815" t="s">
        <v>21</v>
      </c>
      <c r="C47" s="815" t="s">
        <v>804</v>
      </c>
      <c r="D47" s="819"/>
      <c r="E47" s="818">
        <f t="shared" ref="E47:E51" si="11">F47-5</f>
        <v>44376</v>
      </c>
      <c r="F47" s="818">
        <v>44381</v>
      </c>
      <c r="G47" s="818">
        <f t="shared" ref="G47:G51" si="12">F47+29</f>
        <v>44410</v>
      </c>
    </row>
    <row r="48" spans="2:7">
      <c r="B48" s="815" t="s">
        <v>24</v>
      </c>
      <c r="C48" s="815" t="s">
        <v>806</v>
      </c>
      <c r="D48" s="819"/>
      <c r="E48" s="818">
        <f t="shared" si="11"/>
        <v>44383</v>
      </c>
      <c r="F48" s="818">
        <f t="shared" ref="F48:F51" si="13">F47+7</f>
        <v>44388</v>
      </c>
      <c r="G48" s="818">
        <f t="shared" si="12"/>
        <v>44417</v>
      </c>
    </row>
    <row r="49" spans="2:7">
      <c r="B49" s="815" t="s">
        <v>26</v>
      </c>
      <c r="C49" s="815" t="s">
        <v>807</v>
      </c>
      <c r="D49" s="821"/>
      <c r="E49" s="818">
        <f t="shared" si="11"/>
        <v>44390</v>
      </c>
      <c r="F49" s="818">
        <f t="shared" si="13"/>
        <v>44395</v>
      </c>
      <c r="G49" s="818">
        <f t="shared" si="12"/>
        <v>44424</v>
      </c>
    </row>
    <row r="50" spans="2:7">
      <c r="B50" s="815" t="s">
        <v>28</v>
      </c>
      <c r="C50" s="815" t="s">
        <v>808</v>
      </c>
      <c r="D50" s="821"/>
      <c r="E50" s="818">
        <f t="shared" si="11"/>
        <v>44397</v>
      </c>
      <c r="F50" s="818">
        <f t="shared" si="13"/>
        <v>44402</v>
      </c>
      <c r="G50" s="818">
        <f t="shared" si="12"/>
        <v>44431</v>
      </c>
    </row>
    <row r="51" spans="2:7">
      <c r="B51" s="815" t="s">
        <v>809</v>
      </c>
      <c r="C51" s="815" t="s">
        <v>810</v>
      </c>
      <c r="D51" s="822"/>
      <c r="E51" s="818">
        <f t="shared" si="11"/>
        <v>44404</v>
      </c>
      <c r="F51" s="818">
        <f t="shared" si="13"/>
        <v>44409</v>
      </c>
      <c r="G51" s="818">
        <f t="shared" si="12"/>
        <v>44438</v>
      </c>
    </row>
    <row r="52" spans="2:7">
      <c r="B52" s="799"/>
      <c r="C52" s="799"/>
      <c r="E52" s="823"/>
      <c r="F52" s="823"/>
      <c r="G52" s="823"/>
    </row>
    <row r="53" spans="1:3">
      <c r="A53" s="798" t="s">
        <v>56</v>
      </c>
      <c r="B53" s="799"/>
      <c r="C53" s="799"/>
    </row>
    <row r="54" spans="1:7">
      <c r="A54" s="798"/>
      <c r="B54" s="812" t="s">
        <v>5</v>
      </c>
      <c r="C54" s="812" t="s">
        <v>6</v>
      </c>
      <c r="D54" s="813" t="s">
        <v>7</v>
      </c>
      <c r="E54" s="814" t="s">
        <v>788</v>
      </c>
      <c r="F54" s="814" t="s">
        <v>788</v>
      </c>
      <c r="G54" s="814" t="s">
        <v>826</v>
      </c>
    </row>
    <row r="55" spans="1:7">
      <c r="A55" s="798"/>
      <c r="B55" s="815"/>
      <c r="C55" s="815"/>
      <c r="D55" s="816"/>
      <c r="E55" s="814" t="s">
        <v>790</v>
      </c>
      <c r="F55" s="814" t="s">
        <v>10</v>
      </c>
      <c r="G55" s="814" t="s">
        <v>11</v>
      </c>
    </row>
    <row r="56" ht="16.5" customHeight="1" spans="1:7">
      <c r="A56" s="798"/>
      <c r="B56" s="815" t="s">
        <v>791</v>
      </c>
      <c r="C56" s="815" t="s">
        <v>792</v>
      </c>
      <c r="D56" s="817" t="s">
        <v>793</v>
      </c>
      <c r="E56" s="818">
        <f>F56-6</f>
        <v>44372</v>
      </c>
      <c r="F56" s="818">
        <v>44378</v>
      </c>
      <c r="G56" s="818">
        <f>F56+37</f>
        <v>44415</v>
      </c>
    </row>
    <row r="57" spans="1:7">
      <c r="A57" s="798"/>
      <c r="B57" s="815" t="s">
        <v>794</v>
      </c>
      <c r="C57" s="815" t="s">
        <v>795</v>
      </c>
      <c r="D57" s="819"/>
      <c r="E57" s="818">
        <f t="shared" ref="E57:E61" si="14">F57-6</f>
        <v>44379</v>
      </c>
      <c r="F57" s="818">
        <f t="shared" ref="F57:F61" si="15">F56+7</f>
        <v>44385</v>
      </c>
      <c r="G57" s="818">
        <f t="shared" ref="G57:G61" si="16">F57+37</f>
        <v>44422</v>
      </c>
    </row>
    <row r="58" spans="1:7">
      <c r="A58" s="798"/>
      <c r="B58" s="815" t="s">
        <v>796</v>
      </c>
      <c r="C58" s="815" t="s">
        <v>797</v>
      </c>
      <c r="D58" s="819"/>
      <c r="E58" s="818">
        <f t="shared" si="14"/>
        <v>44386</v>
      </c>
      <c r="F58" s="818">
        <f t="shared" si="15"/>
        <v>44392</v>
      </c>
      <c r="G58" s="818">
        <f t="shared" si="16"/>
        <v>44429</v>
      </c>
    </row>
    <row r="59" spans="1:7">
      <c r="A59" s="798"/>
      <c r="B59" s="815" t="s">
        <v>798</v>
      </c>
      <c r="C59" s="815" t="s">
        <v>799</v>
      </c>
      <c r="D59" s="821"/>
      <c r="E59" s="818">
        <f t="shared" si="14"/>
        <v>44393</v>
      </c>
      <c r="F59" s="818">
        <f t="shared" si="15"/>
        <v>44399</v>
      </c>
      <c r="G59" s="818">
        <f t="shared" si="16"/>
        <v>44436</v>
      </c>
    </row>
    <row r="60" spans="1:7">
      <c r="A60" s="798"/>
      <c r="B60" s="815" t="s">
        <v>800</v>
      </c>
      <c r="C60" s="815" t="s">
        <v>801</v>
      </c>
      <c r="D60" s="821"/>
      <c r="E60" s="818">
        <f t="shared" si="14"/>
        <v>44400</v>
      </c>
      <c r="F60" s="818">
        <f t="shared" si="15"/>
        <v>44406</v>
      </c>
      <c r="G60" s="818">
        <f t="shared" si="16"/>
        <v>44443</v>
      </c>
    </row>
    <row r="61" spans="1:7">
      <c r="A61" s="798"/>
      <c r="B61" s="815" t="s">
        <v>802</v>
      </c>
      <c r="C61" s="815" t="s">
        <v>803</v>
      </c>
      <c r="D61" s="822"/>
      <c r="E61" s="818">
        <f t="shared" si="14"/>
        <v>44407</v>
      </c>
      <c r="F61" s="818">
        <f t="shared" si="15"/>
        <v>44413</v>
      </c>
      <c r="G61" s="818">
        <f t="shared" si="16"/>
        <v>44450</v>
      </c>
    </row>
    <row r="62" spans="1:7">
      <c r="A62" s="798"/>
      <c r="B62" s="798"/>
      <c r="C62" s="798"/>
      <c r="D62" s="798"/>
      <c r="E62" s="798"/>
      <c r="F62" s="798"/>
      <c r="G62" s="798"/>
    </row>
    <row r="63" spans="2:7">
      <c r="B63" s="812" t="s">
        <v>5</v>
      </c>
      <c r="C63" s="812" t="s">
        <v>6</v>
      </c>
      <c r="D63" s="813" t="s">
        <v>7</v>
      </c>
      <c r="E63" s="814" t="s">
        <v>788</v>
      </c>
      <c r="F63" s="814" t="s">
        <v>788</v>
      </c>
      <c r="G63" s="814" t="s">
        <v>826</v>
      </c>
    </row>
    <row r="64" spans="2:7">
      <c r="B64" s="815"/>
      <c r="C64" s="815"/>
      <c r="D64" s="816"/>
      <c r="E64" s="814" t="s">
        <v>790</v>
      </c>
      <c r="F64" s="814" t="s">
        <v>10</v>
      </c>
      <c r="G64" s="814" t="s">
        <v>11</v>
      </c>
    </row>
    <row r="65" ht="16.5" customHeight="1" spans="2:7">
      <c r="B65" s="815" t="s">
        <v>811</v>
      </c>
      <c r="C65" s="815" t="s">
        <v>64</v>
      </c>
      <c r="D65" s="817" t="s">
        <v>812</v>
      </c>
      <c r="E65" s="818">
        <f>F65-4</f>
        <v>44370</v>
      </c>
      <c r="F65" s="818">
        <v>44374</v>
      </c>
      <c r="G65" s="818">
        <f>F65+30</f>
        <v>44404</v>
      </c>
    </row>
    <row r="66" spans="2:7">
      <c r="B66" s="815" t="s">
        <v>12</v>
      </c>
      <c r="C66" s="815" t="s">
        <v>13</v>
      </c>
      <c r="D66" s="819"/>
      <c r="E66" s="818">
        <f t="shared" ref="E66:E70" si="17">F66-4</f>
        <v>44377</v>
      </c>
      <c r="F66" s="818">
        <v>44381</v>
      </c>
      <c r="G66" s="818">
        <f t="shared" ref="G66:G70" si="18">F66+30</f>
        <v>44411</v>
      </c>
    </row>
    <row r="67" spans="2:7">
      <c r="B67" s="815" t="s">
        <v>15</v>
      </c>
      <c r="C67" s="815" t="s">
        <v>16</v>
      </c>
      <c r="D67" s="819"/>
      <c r="E67" s="818">
        <f t="shared" si="17"/>
        <v>44384</v>
      </c>
      <c r="F67" s="818">
        <f t="shared" ref="F67:F70" si="19">F66+7</f>
        <v>44388</v>
      </c>
      <c r="G67" s="818">
        <f t="shared" si="18"/>
        <v>44418</v>
      </c>
    </row>
    <row r="68" spans="2:7">
      <c r="B68" s="815" t="s">
        <v>17</v>
      </c>
      <c r="C68" s="815" t="s">
        <v>16</v>
      </c>
      <c r="D68" s="821"/>
      <c r="E68" s="818">
        <f t="shared" si="17"/>
        <v>44391</v>
      </c>
      <c r="F68" s="818">
        <f t="shared" si="19"/>
        <v>44395</v>
      </c>
      <c r="G68" s="818">
        <f t="shared" si="18"/>
        <v>44425</v>
      </c>
    </row>
    <row r="69" spans="2:7">
      <c r="B69" s="815" t="s">
        <v>18</v>
      </c>
      <c r="C69" s="815" t="s">
        <v>19</v>
      </c>
      <c r="D69" s="821"/>
      <c r="E69" s="818">
        <f t="shared" si="17"/>
        <v>44398</v>
      </c>
      <c r="F69" s="818">
        <f t="shared" si="19"/>
        <v>44402</v>
      </c>
      <c r="G69" s="818">
        <f t="shared" si="18"/>
        <v>44432</v>
      </c>
    </row>
    <row r="70" spans="2:7">
      <c r="B70" s="815" t="s">
        <v>20</v>
      </c>
      <c r="C70" s="815" t="s">
        <v>19</v>
      </c>
      <c r="D70" s="822"/>
      <c r="E70" s="818">
        <f t="shared" si="17"/>
        <v>44405</v>
      </c>
      <c r="F70" s="818">
        <f t="shared" si="19"/>
        <v>44409</v>
      </c>
      <c r="G70" s="818">
        <f t="shared" si="18"/>
        <v>44439</v>
      </c>
    </row>
    <row r="71" spans="2:7">
      <c r="B71" s="829"/>
      <c r="C71" s="829"/>
      <c r="D71" s="830"/>
      <c r="E71" s="823"/>
      <c r="F71" s="823"/>
      <c r="G71" s="823"/>
    </row>
    <row r="72" spans="1:7">
      <c r="A72" s="798" t="s">
        <v>69</v>
      </c>
      <c r="B72" s="829"/>
      <c r="C72" s="829"/>
      <c r="D72" s="830"/>
      <c r="E72" s="823"/>
      <c r="F72" s="823"/>
      <c r="G72" s="823"/>
    </row>
    <row r="73" spans="2:7">
      <c r="B73" s="812" t="s">
        <v>5</v>
      </c>
      <c r="C73" s="812" t="s">
        <v>6</v>
      </c>
      <c r="D73" s="813" t="s">
        <v>7</v>
      </c>
      <c r="E73" s="814" t="s">
        <v>788</v>
      </c>
      <c r="F73" s="814" t="s">
        <v>788</v>
      </c>
      <c r="G73" s="814" t="s">
        <v>69</v>
      </c>
    </row>
    <row r="74" spans="2:7">
      <c r="B74" s="815"/>
      <c r="C74" s="815"/>
      <c r="D74" s="816"/>
      <c r="E74" s="814" t="s">
        <v>790</v>
      </c>
      <c r="F74" s="814" t="s">
        <v>10</v>
      </c>
      <c r="G74" s="814" t="s">
        <v>11</v>
      </c>
    </row>
    <row r="75" ht="16.5" customHeight="1" spans="2:7">
      <c r="B75" s="815" t="s">
        <v>824</v>
      </c>
      <c r="C75" s="815" t="s">
        <v>825</v>
      </c>
      <c r="D75" s="817" t="s">
        <v>805</v>
      </c>
      <c r="E75" s="818">
        <f>F75-5</f>
        <v>44369</v>
      </c>
      <c r="F75" s="818">
        <v>44374</v>
      </c>
      <c r="G75" s="818">
        <f>F75+27</f>
        <v>44401</v>
      </c>
    </row>
    <row r="76" spans="2:7">
      <c r="B76" s="815" t="s">
        <v>21</v>
      </c>
      <c r="C76" s="815" t="s">
        <v>804</v>
      </c>
      <c r="D76" s="819"/>
      <c r="E76" s="818">
        <f t="shared" ref="E76:E80" si="20">F76-5</f>
        <v>44376</v>
      </c>
      <c r="F76" s="818">
        <v>44381</v>
      </c>
      <c r="G76" s="818">
        <f t="shared" ref="G76:G80" si="21">F76+27</f>
        <v>44408</v>
      </c>
    </row>
    <row r="77" spans="2:7">
      <c r="B77" s="815" t="s">
        <v>24</v>
      </c>
      <c r="C77" s="815" t="s">
        <v>806</v>
      </c>
      <c r="D77" s="819"/>
      <c r="E77" s="818">
        <f t="shared" si="20"/>
        <v>44383</v>
      </c>
      <c r="F77" s="818">
        <f t="shared" ref="F77:F80" si="22">F76+7</f>
        <v>44388</v>
      </c>
      <c r="G77" s="818">
        <f t="shared" si="21"/>
        <v>44415</v>
      </c>
    </row>
    <row r="78" spans="2:7">
      <c r="B78" s="815" t="s">
        <v>26</v>
      </c>
      <c r="C78" s="815" t="s">
        <v>807</v>
      </c>
      <c r="D78" s="821"/>
      <c r="E78" s="818">
        <f t="shared" si="20"/>
        <v>44390</v>
      </c>
      <c r="F78" s="818">
        <f t="shared" si="22"/>
        <v>44395</v>
      </c>
      <c r="G78" s="818">
        <f t="shared" si="21"/>
        <v>44422</v>
      </c>
    </row>
    <row r="79" spans="2:7">
      <c r="B79" s="815" t="s">
        <v>28</v>
      </c>
      <c r="C79" s="815" t="s">
        <v>808</v>
      </c>
      <c r="D79" s="821"/>
      <c r="E79" s="818">
        <f t="shared" si="20"/>
        <v>44397</v>
      </c>
      <c r="F79" s="818">
        <f t="shared" si="22"/>
        <v>44402</v>
      </c>
      <c r="G79" s="818">
        <f t="shared" si="21"/>
        <v>44429</v>
      </c>
    </row>
    <row r="80" spans="2:7">
      <c r="B80" s="815" t="s">
        <v>809</v>
      </c>
      <c r="C80" s="815" t="s">
        <v>810</v>
      </c>
      <c r="D80" s="822"/>
      <c r="E80" s="818">
        <f t="shared" si="20"/>
        <v>44404</v>
      </c>
      <c r="F80" s="818">
        <f t="shared" si="22"/>
        <v>44409</v>
      </c>
      <c r="G80" s="818">
        <f t="shared" si="21"/>
        <v>44436</v>
      </c>
    </row>
    <row r="81" spans="2:7">
      <c r="B81" s="829"/>
      <c r="C81" s="829"/>
      <c r="D81" s="830"/>
      <c r="E81" s="823"/>
      <c r="F81" s="823"/>
      <c r="G81" s="823"/>
    </row>
    <row r="82" spans="1:7">
      <c r="A82" s="798" t="s">
        <v>55</v>
      </c>
      <c r="B82" s="798"/>
      <c r="C82" s="798"/>
      <c r="G82" s="810"/>
    </row>
    <row r="83" spans="2:7">
      <c r="B83" s="812" t="s">
        <v>5</v>
      </c>
      <c r="C83" s="812" t="s">
        <v>6</v>
      </c>
      <c r="D83" s="813" t="s">
        <v>7</v>
      </c>
      <c r="E83" s="814" t="s">
        <v>788</v>
      </c>
      <c r="F83" s="814" t="s">
        <v>788</v>
      </c>
      <c r="G83" s="814" t="s">
        <v>827</v>
      </c>
    </row>
    <row r="84" spans="2:7">
      <c r="B84" s="815"/>
      <c r="C84" s="815"/>
      <c r="D84" s="816"/>
      <c r="E84" s="814" t="s">
        <v>790</v>
      </c>
      <c r="F84" s="814" t="s">
        <v>10</v>
      </c>
      <c r="G84" s="814" t="s">
        <v>11</v>
      </c>
    </row>
    <row r="85" ht="16.5" customHeight="1" spans="2:7">
      <c r="B85" s="815" t="s">
        <v>811</v>
      </c>
      <c r="C85" s="815" t="s">
        <v>64</v>
      </c>
      <c r="D85" s="817" t="s">
        <v>812</v>
      </c>
      <c r="E85" s="818">
        <f>F85-4</f>
        <v>44370</v>
      </c>
      <c r="F85" s="818">
        <v>44374</v>
      </c>
      <c r="G85" s="818">
        <f>F85+35</f>
        <v>44409</v>
      </c>
    </row>
    <row r="86" spans="2:7">
      <c r="B86" s="815" t="s">
        <v>12</v>
      </c>
      <c r="C86" s="815" t="s">
        <v>13</v>
      </c>
      <c r="D86" s="819"/>
      <c r="E86" s="818">
        <f t="shared" ref="E86:E90" si="23">F86-4</f>
        <v>44377</v>
      </c>
      <c r="F86" s="818">
        <v>44381</v>
      </c>
      <c r="G86" s="818">
        <f t="shared" ref="G86:G90" si="24">F86+35</f>
        <v>44416</v>
      </c>
    </row>
    <row r="87" spans="2:7">
      <c r="B87" s="815" t="s">
        <v>15</v>
      </c>
      <c r="C87" s="815" t="s">
        <v>16</v>
      </c>
      <c r="D87" s="819"/>
      <c r="E87" s="818">
        <f t="shared" si="23"/>
        <v>44384</v>
      </c>
      <c r="F87" s="818">
        <f t="shared" ref="F87:F90" si="25">F86+7</f>
        <v>44388</v>
      </c>
      <c r="G87" s="818">
        <f t="shared" si="24"/>
        <v>44423</v>
      </c>
    </row>
    <row r="88" spans="2:7">
      <c r="B88" s="815" t="s">
        <v>17</v>
      </c>
      <c r="C88" s="815" t="s">
        <v>16</v>
      </c>
      <c r="D88" s="821"/>
      <c r="E88" s="818">
        <f t="shared" si="23"/>
        <v>44391</v>
      </c>
      <c r="F88" s="818">
        <f t="shared" si="25"/>
        <v>44395</v>
      </c>
      <c r="G88" s="818">
        <f t="shared" si="24"/>
        <v>44430</v>
      </c>
    </row>
    <row r="89" spans="2:7">
      <c r="B89" s="815" t="s">
        <v>18</v>
      </c>
      <c r="C89" s="815" t="s">
        <v>19</v>
      </c>
      <c r="D89" s="821"/>
      <c r="E89" s="818">
        <f t="shared" si="23"/>
        <v>44398</v>
      </c>
      <c r="F89" s="818">
        <f t="shared" si="25"/>
        <v>44402</v>
      </c>
      <c r="G89" s="818">
        <f t="shared" si="24"/>
        <v>44437</v>
      </c>
    </row>
    <row r="90" spans="2:7">
      <c r="B90" s="815" t="s">
        <v>20</v>
      </c>
      <c r="C90" s="815" t="s">
        <v>19</v>
      </c>
      <c r="D90" s="822"/>
      <c r="E90" s="818">
        <f t="shared" si="23"/>
        <v>44405</v>
      </c>
      <c r="F90" s="818">
        <f t="shared" si="25"/>
        <v>44409</v>
      </c>
      <c r="G90" s="818">
        <f t="shared" si="24"/>
        <v>44444</v>
      </c>
    </row>
    <row r="91" spans="2:7">
      <c r="B91" s="829"/>
      <c r="C91" s="829"/>
      <c r="D91" s="830"/>
      <c r="E91" s="823"/>
      <c r="F91" s="823"/>
      <c r="G91" s="823"/>
    </row>
    <row r="92" s="797" customFormat="1" spans="1:8">
      <c r="A92" s="831" t="s">
        <v>828</v>
      </c>
      <c r="B92" s="832"/>
      <c r="C92" s="832"/>
      <c r="D92" s="831"/>
      <c r="E92" s="831"/>
      <c r="F92" s="831"/>
      <c r="G92" s="831"/>
      <c r="H92" s="810"/>
    </row>
    <row r="93" spans="1:8">
      <c r="A93" s="798" t="s">
        <v>127</v>
      </c>
      <c r="B93" s="809"/>
      <c r="C93" s="809"/>
      <c r="D93" s="809"/>
      <c r="E93" s="809"/>
      <c r="F93" s="798"/>
      <c r="G93" s="798"/>
      <c r="H93" s="797"/>
    </row>
    <row r="94" spans="1:8">
      <c r="A94" s="798"/>
      <c r="B94" s="812" t="s">
        <v>5</v>
      </c>
      <c r="C94" s="812" t="s">
        <v>6</v>
      </c>
      <c r="D94" s="813" t="s">
        <v>7</v>
      </c>
      <c r="E94" s="814" t="s">
        <v>788</v>
      </c>
      <c r="F94" s="814" t="s">
        <v>788</v>
      </c>
      <c r="G94" s="814" t="s">
        <v>826</v>
      </c>
      <c r="H94" s="814" t="s">
        <v>829</v>
      </c>
    </row>
    <row r="95" spans="1:8">
      <c r="A95" s="798"/>
      <c r="B95" s="815"/>
      <c r="C95" s="815"/>
      <c r="D95" s="816"/>
      <c r="E95" s="814" t="s">
        <v>790</v>
      </c>
      <c r="F95" s="814" t="s">
        <v>10</v>
      </c>
      <c r="G95" s="814" t="s">
        <v>11</v>
      </c>
      <c r="H95" s="814" t="s">
        <v>11</v>
      </c>
    </row>
    <row r="96" ht="16.5" customHeight="1" spans="1:8">
      <c r="A96" s="798"/>
      <c r="B96" s="815" t="s">
        <v>811</v>
      </c>
      <c r="C96" s="815" t="s">
        <v>64</v>
      </c>
      <c r="D96" s="817" t="s">
        <v>812</v>
      </c>
      <c r="E96" s="818">
        <f>F96-4</f>
        <v>44370</v>
      </c>
      <c r="F96" s="818">
        <v>44374</v>
      </c>
      <c r="G96" s="818">
        <f>F96+30</f>
        <v>44404</v>
      </c>
      <c r="H96" s="818" t="s">
        <v>830</v>
      </c>
    </row>
    <row r="97" spans="1:8">
      <c r="A97" s="798"/>
      <c r="B97" s="815" t="s">
        <v>12</v>
      </c>
      <c r="C97" s="815" t="s">
        <v>13</v>
      </c>
      <c r="D97" s="819"/>
      <c r="E97" s="818">
        <f t="shared" ref="E97:E101" si="26">F97-4</f>
        <v>44377</v>
      </c>
      <c r="F97" s="818">
        <v>44381</v>
      </c>
      <c r="G97" s="818">
        <f t="shared" ref="G97:G101" si="27">F97+30</f>
        <v>44411</v>
      </c>
      <c r="H97" s="818" t="s">
        <v>830</v>
      </c>
    </row>
    <row r="98" spans="1:8">
      <c r="A98" s="798"/>
      <c r="B98" s="815" t="s">
        <v>15</v>
      </c>
      <c r="C98" s="815" t="s">
        <v>16</v>
      </c>
      <c r="D98" s="819"/>
      <c r="E98" s="818">
        <f t="shared" si="26"/>
        <v>44384</v>
      </c>
      <c r="F98" s="818">
        <f t="shared" ref="F98:F101" si="28">F97+7</f>
        <v>44388</v>
      </c>
      <c r="G98" s="818">
        <f t="shared" si="27"/>
        <v>44418</v>
      </c>
      <c r="H98" s="818" t="s">
        <v>830</v>
      </c>
    </row>
    <row r="99" spans="1:8">
      <c r="A99" s="798"/>
      <c r="B99" s="815" t="s">
        <v>17</v>
      </c>
      <c r="C99" s="815" t="s">
        <v>16</v>
      </c>
      <c r="D99" s="821"/>
      <c r="E99" s="818">
        <f t="shared" si="26"/>
        <v>44391</v>
      </c>
      <c r="F99" s="818">
        <f t="shared" si="28"/>
        <v>44395</v>
      </c>
      <c r="G99" s="818">
        <f t="shared" si="27"/>
        <v>44425</v>
      </c>
      <c r="H99" s="818" t="s">
        <v>830</v>
      </c>
    </row>
    <row r="100" spans="1:8">
      <c r="A100" s="798"/>
      <c r="B100" s="815" t="s">
        <v>18</v>
      </c>
      <c r="C100" s="815" t="s">
        <v>19</v>
      </c>
      <c r="D100" s="821"/>
      <c r="E100" s="818">
        <f t="shared" si="26"/>
        <v>44398</v>
      </c>
      <c r="F100" s="818">
        <f t="shared" si="28"/>
        <v>44402</v>
      </c>
      <c r="G100" s="818">
        <f t="shared" si="27"/>
        <v>44432</v>
      </c>
      <c r="H100" s="818" t="s">
        <v>830</v>
      </c>
    </row>
    <row r="101" spans="1:8">
      <c r="A101" s="798"/>
      <c r="B101" s="815" t="s">
        <v>20</v>
      </c>
      <c r="C101" s="815" t="s">
        <v>19</v>
      </c>
      <c r="D101" s="822"/>
      <c r="E101" s="818">
        <f t="shared" si="26"/>
        <v>44405</v>
      </c>
      <c r="F101" s="818">
        <f t="shared" si="28"/>
        <v>44409</v>
      </c>
      <c r="G101" s="818">
        <f t="shared" si="27"/>
        <v>44439</v>
      </c>
      <c r="H101" s="818" t="s">
        <v>830</v>
      </c>
    </row>
    <row r="102" spans="1:8">
      <c r="A102" s="798"/>
      <c r="B102" s="833"/>
      <c r="C102" s="833"/>
      <c r="D102" s="830"/>
      <c r="E102" s="823"/>
      <c r="F102" s="823"/>
      <c r="G102" s="823"/>
      <c r="H102" s="797"/>
    </row>
    <row r="103" spans="1:7">
      <c r="A103" s="798" t="s">
        <v>831</v>
      </c>
      <c r="C103" s="834"/>
      <c r="E103" s="823"/>
      <c r="F103" s="823"/>
      <c r="G103" s="823"/>
    </row>
    <row r="104" spans="2:8">
      <c r="B104" s="812" t="s">
        <v>5</v>
      </c>
      <c r="C104" s="812" t="s">
        <v>6</v>
      </c>
      <c r="D104" s="813" t="s">
        <v>7</v>
      </c>
      <c r="E104" s="814" t="s">
        <v>788</v>
      </c>
      <c r="F104" s="814" t="s">
        <v>788</v>
      </c>
      <c r="G104" s="814" t="s">
        <v>789</v>
      </c>
      <c r="H104" s="814" t="s">
        <v>831</v>
      </c>
    </row>
    <row r="105" spans="2:8">
      <c r="B105" s="815"/>
      <c r="C105" s="815"/>
      <c r="D105" s="816"/>
      <c r="E105" s="814" t="s">
        <v>790</v>
      </c>
      <c r="F105" s="814" t="s">
        <v>10</v>
      </c>
      <c r="G105" s="814" t="s">
        <v>11</v>
      </c>
      <c r="H105" s="814" t="s">
        <v>11</v>
      </c>
    </row>
    <row r="106" ht="16.5" customHeight="1" spans="2:8">
      <c r="B106" s="815" t="s">
        <v>811</v>
      </c>
      <c r="C106" s="815" t="s">
        <v>64</v>
      </c>
      <c r="D106" s="817" t="s">
        <v>812</v>
      </c>
      <c r="E106" s="818">
        <f>F106-4</f>
        <v>44370</v>
      </c>
      <c r="F106" s="818">
        <v>44374</v>
      </c>
      <c r="G106" s="818">
        <f>F106+33</f>
        <v>44407</v>
      </c>
      <c r="H106" s="814" t="s">
        <v>832</v>
      </c>
    </row>
    <row r="107" spans="2:8">
      <c r="B107" s="815" t="s">
        <v>12</v>
      </c>
      <c r="C107" s="815" t="s">
        <v>13</v>
      </c>
      <c r="D107" s="819"/>
      <c r="E107" s="818">
        <f t="shared" ref="E107:E111" si="29">F107-4</f>
        <v>44377</v>
      </c>
      <c r="F107" s="818">
        <v>44381</v>
      </c>
      <c r="G107" s="818">
        <f t="shared" ref="G107:G111" si="30">F107+33</f>
        <v>44414</v>
      </c>
      <c r="H107" s="814" t="s">
        <v>832</v>
      </c>
    </row>
    <row r="108" spans="2:8">
      <c r="B108" s="815" t="s">
        <v>15</v>
      </c>
      <c r="C108" s="815" t="s">
        <v>16</v>
      </c>
      <c r="D108" s="819"/>
      <c r="E108" s="818">
        <f t="shared" si="29"/>
        <v>44384</v>
      </c>
      <c r="F108" s="818">
        <f t="shared" ref="F108:F111" si="31">F107+7</f>
        <v>44388</v>
      </c>
      <c r="G108" s="818">
        <f t="shared" si="30"/>
        <v>44421</v>
      </c>
      <c r="H108" s="814" t="s">
        <v>832</v>
      </c>
    </row>
    <row r="109" spans="2:8">
      <c r="B109" s="815" t="s">
        <v>17</v>
      </c>
      <c r="C109" s="815" t="s">
        <v>16</v>
      </c>
      <c r="D109" s="821"/>
      <c r="E109" s="818">
        <f t="shared" si="29"/>
        <v>44391</v>
      </c>
      <c r="F109" s="818">
        <f t="shared" si="31"/>
        <v>44395</v>
      </c>
      <c r="G109" s="818">
        <f t="shared" si="30"/>
        <v>44428</v>
      </c>
      <c r="H109" s="814" t="s">
        <v>832</v>
      </c>
    </row>
    <row r="110" spans="2:8">
      <c r="B110" s="815" t="s">
        <v>18</v>
      </c>
      <c r="C110" s="815" t="s">
        <v>19</v>
      </c>
      <c r="D110" s="821"/>
      <c r="E110" s="818">
        <f t="shared" si="29"/>
        <v>44398</v>
      </c>
      <c r="F110" s="818">
        <f t="shared" si="31"/>
        <v>44402</v>
      </c>
      <c r="G110" s="818">
        <f t="shared" si="30"/>
        <v>44435</v>
      </c>
      <c r="H110" s="814" t="s">
        <v>832</v>
      </c>
    </row>
    <row r="111" spans="2:8">
      <c r="B111" s="815" t="s">
        <v>20</v>
      </c>
      <c r="C111" s="815" t="s">
        <v>19</v>
      </c>
      <c r="D111" s="822"/>
      <c r="E111" s="818">
        <f t="shared" si="29"/>
        <v>44405</v>
      </c>
      <c r="F111" s="818">
        <f t="shared" si="31"/>
        <v>44409</v>
      </c>
      <c r="G111" s="818">
        <f t="shared" si="30"/>
        <v>44442</v>
      </c>
      <c r="H111" s="814" t="s">
        <v>832</v>
      </c>
    </row>
    <row r="112" spans="2:7">
      <c r="B112" s="829"/>
      <c r="C112" s="829"/>
      <c r="D112" s="830"/>
      <c r="E112" s="823"/>
      <c r="F112" s="823"/>
      <c r="G112" s="823"/>
    </row>
    <row r="113" spans="1:8">
      <c r="A113" s="798" t="s">
        <v>128</v>
      </c>
      <c r="B113" s="798"/>
      <c r="C113" s="798"/>
      <c r="G113" s="810"/>
      <c r="H113" s="810"/>
    </row>
    <row r="114" spans="1:8">
      <c r="A114" s="798"/>
      <c r="B114" s="812" t="s">
        <v>5</v>
      </c>
      <c r="C114" s="812" t="s">
        <v>6</v>
      </c>
      <c r="D114" s="813" t="s">
        <v>7</v>
      </c>
      <c r="E114" s="814" t="s">
        <v>788</v>
      </c>
      <c r="F114" s="814" t="s">
        <v>788</v>
      </c>
      <c r="G114" s="814" t="s">
        <v>826</v>
      </c>
      <c r="H114" s="814" t="s">
        <v>833</v>
      </c>
    </row>
    <row r="115" spans="1:8">
      <c r="A115" s="798"/>
      <c r="B115" s="815"/>
      <c r="C115" s="815"/>
      <c r="D115" s="816"/>
      <c r="E115" s="814" t="s">
        <v>790</v>
      </c>
      <c r="F115" s="814" t="s">
        <v>10</v>
      </c>
      <c r="G115" s="814" t="s">
        <v>11</v>
      </c>
      <c r="H115" s="814" t="s">
        <v>11</v>
      </c>
    </row>
    <row r="116" ht="16.5" customHeight="1" spans="1:8">
      <c r="A116" s="798"/>
      <c r="B116" s="815" t="s">
        <v>811</v>
      </c>
      <c r="C116" s="815" t="s">
        <v>64</v>
      </c>
      <c r="D116" s="817" t="s">
        <v>812</v>
      </c>
      <c r="E116" s="818">
        <f>F116-4</f>
        <v>44370</v>
      </c>
      <c r="F116" s="818">
        <v>44374</v>
      </c>
      <c r="G116" s="818">
        <f>F116+30</f>
        <v>44404</v>
      </c>
      <c r="H116" s="818" t="s">
        <v>830</v>
      </c>
    </row>
    <row r="117" spans="1:8">
      <c r="A117" s="798"/>
      <c r="B117" s="815" t="s">
        <v>12</v>
      </c>
      <c r="C117" s="815" t="s">
        <v>13</v>
      </c>
      <c r="D117" s="819"/>
      <c r="E117" s="818">
        <f t="shared" ref="E117:E121" si="32">F117-4</f>
        <v>44377</v>
      </c>
      <c r="F117" s="818">
        <v>44381</v>
      </c>
      <c r="G117" s="818">
        <f t="shared" ref="G117:G121" si="33">F117+30</f>
        <v>44411</v>
      </c>
      <c r="H117" s="818" t="s">
        <v>830</v>
      </c>
    </row>
    <row r="118" spans="1:8">
      <c r="A118" s="798"/>
      <c r="B118" s="815" t="s">
        <v>15</v>
      </c>
      <c r="C118" s="815" t="s">
        <v>16</v>
      </c>
      <c r="D118" s="819"/>
      <c r="E118" s="818">
        <f t="shared" si="32"/>
        <v>44384</v>
      </c>
      <c r="F118" s="818">
        <f t="shared" ref="F118:F121" si="34">F117+7</f>
        <v>44388</v>
      </c>
      <c r="G118" s="818">
        <f t="shared" si="33"/>
        <v>44418</v>
      </c>
      <c r="H118" s="818" t="s">
        <v>830</v>
      </c>
    </row>
    <row r="119" spans="1:8">
      <c r="A119" s="798"/>
      <c r="B119" s="815" t="s">
        <v>17</v>
      </c>
      <c r="C119" s="815" t="s">
        <v>16</v>
      </c>
      <c r="D119" s="821"/>
      <c r="E119" s="818">
        <f t="shared" si="32"/>
        <v>44391</v>
      </c>
      <c r="F119" s="818">
        <f t="shared" si="34"/>
        <v>44395</v>
      </c>
      <c r="G119" s="818">
        <f t="shared" si="33"/>
        <v>44425</v>
      </c>
      <c r="H119" s="818" t="s">
        <v>830</v>
      </c>
    </row>
    <row r="120" spans="1:8">
      <c r="A120" s="798"/>
      <c r="B120" s="815" t="s">
        <v>18</v>
      </c>
      <c r="C120" s="815" t="s">
        <v>19</v>
      </c>
      <c r="D120" s="821"/>
      <c r="E120" s="818">
        <f t="shared" si="32"/>
        <v>44398</v>
      </c>
      <c r="F120" s="818">
        <f t="shared" si="34"/>
        <v>44402</v>
      </c>
      <c r="G120" s="818">
        <f t="shared" si="33"/>
        <v>44432</v>
      </c>
      <c r="H120" s="818" t="s">
        <v>830</v>
      </c>
    </row>
    <row r="121" spans="1:8">
      <c r="A121" s="798"/>
      <c r="B121" s="815" t="s">
        <v>20</v>
      </c>
      <c r="C121" s="815" t="s">
        <v>19</v>
      </c>
      <c r="D121" s="822"/>
      <c r="E121" s="818">
        <f t="shared" si="32"/>
        <v>44405</v>
      </c>
      <c r="F121" s="818">
        <f t="shared" si="34"/>
        <v>44409</v>
      </c>
      <c r="G121" s="818">
        <f t="shared" si="33"/>
        <v>44439</v>
      </c>
      <c r="H121" s="818" t="s">
        <v>830</v>
      </c>
    </row>
    <row r="122" spans="1:8">
      <c r="A122" s="798"/>
      <c r="B122" s="829"/>
      <c r="C122" s="829"/>
      <c r="D122" s="830"/>
      <c r="E122" s="823"/>
      <c r="F122" s="823"/>
      <c r="G122" s="823"/>
      <c r="H122" s="835"/>
    </row>
    <row r="123" spans="1:8">
      <c r="A123" s="798" t="s">
        <v>126</v>
      </c>
      <c r="B123" s="798"/>
      <c r="C123" s="809"/>
      <c r="D123" s="809"/>
      <c r="E123" s="809"/>
      <c r="F123" s="798"/>
      <c r="G123" s="798"/>
      <c r="H123" s="810"/>
    </row>
    <row r="124" spans="1:8">
      <c r="A124" s="798"/>
      <c r="B124" s="812" t="s">
        <v>5</v>
      </c>
      <c r="C124" s="812" t="s">
        <v>6</v>
      </c>
      <c r="D124" s="813" t="s">
        <v>7</v>
      </c>
      <c r="E124" s="814" t="s">
        <v>788</v>
      </c>
      <c r="F124" s="814" t="s">
        <v>788</v>
      </c>
      <c r="G124" s="814" t="s">
        <v>789</v>
      </c>
      <c r="H124" s="814" t="s">
        <v>834</v>
      </c>
    </row>
    <row r="125" spans="1:8">
      <c r="A125" s="798"/>
      <c r="B125" s="815"/>
      <c r="C125" s="815"/>
      <c r="D125" s="816"/>
      <c r="E125" s="814" t="s">
        <v>790</v>
      </c>
      <c r="F125" s="814" t="s">
        <v>10</v>
      </c>
      <c r="G125" s="814" t="s">
        <v>11</v>
      </c>
      <c r="H125" s="814" t="s">
        <v>11</v>
      </c>
    </row>
    <row r="126" ht="16.5" customHeight="1" spans="1:8">
      <c r="A126" s="798"/>
      <c r="B126" s="815" t="s">
        <v>811</v>
      </c>
      <c r="C126" s="815" t="s">
        <v>64</v>
      </c>
      <c r="D126" s="817" t="s">
        <v>812</v>
      </c>
      <c r="E126" s="818">
        <f>F126-4</f>
        <v>44370</v>
      </c>
      <c r="F126" s="818">
        <v>44374</v>
      </c>
      <c r="G126" s="818">
        <f>F126+33</f>
        <v>44407</v>
      </c>
      <c r="H126" s="814" t="s">
        <v>832</v>
      </c>
    </row>
    <row r="127" spans="1:8">
      <c r="A127" s="798"/>
      <c r="B127" s="815" t="s">
        <v>12</v>
      </c>
      <c r="C127" s="815" t="s">
        <v>13</v>
      </c>
      <c r="D127" s="819"/>
      <c r="E127" s="818">
        <f t="shared" ref="E127:E131" si="35">F127-4</f>
        <v>44377</v>
      </c>
      <c r="F127" s="818">
        <v>44381</v>
      </c>
      <c r="G127" s="818">
        <f t="shared" ref="G127:G131" si="36">F127+33</f>
        <v>44414</v>
      </c>
      <c r="H127" s="814" t="s">
        <v>832</v>
      </c>
    </row>
    <row r="128" spans="1:8">
      <c r="A128" s="798" t="s">
        <v>208</v>
      </c>
      <c r="B128" s="815" t="s">
        <v>15</v>
      </c>
      <c r="C128" s="815" t="s">
        <v>16</v>
      </c>
      <c r="D128" s="819"/>
      <c r="E128" s="818">
        <f t="shared" si="35"/>
        <v>44384</v>
      </c>
      <c r="F128" s="818">
        <f t="shared" ref="F128:F131" si="37">F127+7</f>
        <v>44388</v>
      </c>
      <c r="G128" s="818">
        <f t="shared" si="36"/>
        <v>44421</v>
      </c>
      <c r="H128" s="814" t="s">
        <v>832</v>
      </c>
    </row>
    <row r="129" spans="1:8">
      <c r="A129" s="798"/>
      <c r="B129" s="815" t="s">
        <v>17</v>
      </c>
      <c r="C129" s="815" t="s">
        <v>16</v>
      </c>
      <c r="D129" s="821"/>
      <c r="E129" s="818">
        <f t="shared" si="35"/>
        <v>44391</v>
      </c>
      <c r="F129" s="818">
        <f t="shared" si="37"/>
        <v>44395</v>
      </c>
      <c r="G129" s="818">
        <f t="shared" si="36"/>
        <v>44428</v>
      </c>
      <c r="H129" s="814" t="s">
        <v>832</v>
      </c>
    </row>
    <row r="130" spans="1:8">
      <c r="A130" s="798"/>
      <c r="B130" s="815" t="s">
        <v>18</v>
      </c>
      <c r="C130" s="815" t="s">
        <v>19</v>
      </c>
      <c r="D130" s="821"/>
      <c r="E130" s="818">
        <f t="shared" si="35"/>
        <v>44398</v>
      </c>
      <c r="F130" s="818">
        <f t="shared" si="37"/>
        <v>44402</v>
      </c>
      <c r="G130" s="818">
        <f t="shared" si="36"/>
        <v>44435</v>
      </c>
      <c r="H130" s="814" t="s">
        <v>832</v>
      </c>
    </row>
    <row r="131" spans="1:8">
      <c r="A131" s="798"/>
      <c r="B131" s="815" t="s">
        <v>20</v>
      </c>
      <c r="C131" s="815" t="s">
        <v>19</v>
      </c>
      <c r="D131" s="822"/>
      <c r="E131" s="818">
        <f t="shared" si="35"/>
        <v>44405</v>
      </c>
      <c r="F131" s="818">
        <f t="shared" si="37"/>
        <v>44409</v>
      </c>
      <c r="G131" s="818">
        <f t="shared" si="36"/>
        <v>44442</v>
      </c>
      <c r="H131" s="814" t="s">
        <v>832</v>
      </c>
    </row>
    <row r="132" spans="1:8">
      <c r="A132" s="798"/>
      <c r="B132" s="829"/>
      <c r="C132" s="829"/>
      <c r="D132" s="830"/>
      <c r="E132" s="823"/>
      <c r="F132" s="823"/>
      <c r="G132" s="823"/>
      <c r="H132" s="823"/>
    </row>
    <row r="133" spans="1:1">
      <c r="A133" s="798" t="s">
        <v>121</v>
      </c>
    </row>
    <row r="134" spans="1:8">
      <c r="A134" s="798"/>
      <c r="B134" s="812" t="s">
        <v>5</v>
      </c>
      <c r="C134" s="812" t="s">
        <v>6</v>
      </c>
      <c r="D134" s="813" t="s">
        <v>7</v>
      </c>
      <c r="E134" s="814" t="s">
        <v>788</v>
      </c>
      <c r="F134" s="814" t="s">
        <v>788</v>
      </c>
      <c r="G134" s="814" t="s">
        <v>826</v>
      </c>
      <c r="H134" s="814" t="s">
        <v>121</v>
      </c>
    </row>
    <row r="135" spans="1:8">
      <c r="A135" s="798"/>
      <c r="B135" s="815"/>
      <c r="C135" s="815"/>
      <c r="D135" s="816"/>
      <c r="E135" s="814" t="s">
        <v>790</v>
      </c>
      <c r="F135" s="814" t="s">
        <v>10</v>
      </c>
      <c r="G135" s="814" t="s">
        <v>11</v>
      </c>
      <c r="H135" s="814" t="s">
        <v>11</v>
      </c>
    </row>
    <row r="136" ht="16.5" customHeight="1" spans="1:8">
      <c r="A136" s="798"/>
      <c r="B136" s="815" t="s">
        <v>811</v>
      </c>
      <c r="C136" s="815" t="s">
        <v>64</v>
      </c>
      <c r="D136" s="817" t="s">
        <v>812</v>
      </c>
      <c r="E136" s="818">
        <f>F136-4</f>
        <v>44370</v>
      </c>
      <c r="F136" s="818">
        <v>44374</v>
      </c>
      <c r="G136" s="818">
        <f>F136+30</f>
        <v>44404</v>
      </c>
      <c r="H136" s="814" t="s">
        <v>830</v>
      </c>
    </row>
    <row r="137" spans="1:8">
      <c r="A137" s="798"/>
      <c r="B137" s="815" t="s">
        <v>12</v>
      </c>
      <c r="C137" s="815" t="s">
        <v>13</v>
      </c>
      <c r="D137" s="819"/>
      <c r="E137" s="818">
        <f t="shared" ref="E137:E141" si="38">F137-4</f>
        <v>44377</v>
      </c>
      <c r="F137" s="818">
        <v>44381</v>
      </c>
      <c r="G137" s="818">
        <f t="shared" ref="G137:G141" si="39">F137+30</f>
        <v>44411</v>
      </c>
      <c r="H137" s="814" t="s">
        <v>830</v>
      </c>
    </row>
    <row r="138" spans="1:8">
      <c r="A138" s="798"/>
      <c r="B138" s="815" t="s">
        <v>15</v>
      </c>
      <c r="C138" s="815" t="s">
        <v>16</v>
      </c>
      <c r="D138" s="819"/>
      <c r="E138" s="818">
        <f t="shared" si="38"/>
        <v>44384</v>
      </c>
      <c r="F138" s="818">
        <f t="shared" ref="F138:F141" si="40">F137+7</f>
        <v>44388</v>
      </c>
      <c r="G138" s="818">
        <f t="shared" si="39"/>
        <v>44418</v>
      </c>
      <c r="H138" s="814" t="s">
        <v>830</v>
      </c>
    </row>
    <row r="139" spans="1:8">
      <c r="A139" s="798"/>
      <c r="B139" s="815" t="s">
        <v>17</v>
      </c>
      <c r="C139" s="815" t="s">
        <v>16</v>
      </c>
      <c r="D139" s="821"/>
      <c r="E139" s="818">
        <f t="shared" si="38"/>
        <v>44391</v>
      </c>
      <c r="F139" s="818">
        <f t="shared" si="40"/>
        <v>44395</v>
      </c>
      <c r="G139" s="818">
        <f t="shared" si="39"/>
        <v>44425</v>
      </c>
      <c r="H139" s="814" t="s">
        <v>830</v>
      </c>
    </row>
    <row r="140" spans="1:8">
      <c r="A140" s="798"/>
      <c r="B140" s="815" t="s">
        <v>18</v>
      </c>
      <c r="C140" s="815" t="s">
        <v>19</v>
      </c>
      <c r="D140" s="821"/>
      <c r="E140" s="818">
        <f t="shared" si="38"/>
        <v>44398</v>
      </c>
      <c r="F140" s="818">
        <f t="shared" si="40"/>
        <v>44402</v>
      </c>
      <c r="G140" s="818">
        <f t="shared" si="39"/>
        <v>44432</v>
      </c>
      <c r="H140" s="814" t="s">
        <v>830</v>
      </c>
    </row>
    <row r="141" spans="1:8">
      <c r="A141" s="798"/>
      <c r="B141" s="815" t="s">
        <v>20</v>
      </c>
      <c r="C141" s="815" t="s">
        <v>19</v>
      </c>
      <c r="D141" s="822"/>
      <c r="E141" s="818">
        <f t="shared" si="38"/>
        <v>44405</v>
      </c>
      <c r="F141" s="818">
        <f t="shared" si="40"/>
        <v>44409</v>
      </c>
      <c r="G141" s="818">
        <f t="shared" si="39"/>
        <v>44439</v>
      </c>
      <c r="H141" s="814" t="s">
        <v>830</v>
      </c>
    </row>
    <row r="142" spans="1:8">
      <c r="A142" s="798"/>
      <c r="B142" s="829"/>
      <c r="C142" s="829"/>
      <c r="D142" s="830"/>
      <c r="E142" s="823"/>
      <c r="F142" s="823"/>
      <c r="G142" s="823"/>
      <c r="H142" s="823"/>
    </row>
    <row r="143" spans="1:1">
      <c r="A143" s="798" t="s">
        <v>80</v>
      </c>
    </row>
    <row r="144" spans="2:8">
      <c r="B144" s="812" t="s">
        <v>5</v>
      </c>
      <c r="C144" s="812" t="s">
        <v>6</v>
      </c>
      <c r="D144" s="813" t="s">
        <v>7</v>
      </c>
      <c r="E144" s="814" t="s">
        <v>788</v>
      </c>
      <c r="F144" s="814" t="s">
        <v>788</v>
      </c>
      <c r="G144" s="814" t="s">
        <v>835</v>
      </c>
      <c r="H144" s="814" t="s">
        <v>836</v>
      </c>
    </row>
    <row r="145" spans="2:8">
      <c r="B145" s="815"/>
      <c r="C145" s="815"/>
      <c r="D145" s="816"/>
      <c r="E145" s="814" t="s">
        <v>790</v>
      </c>
      <c r="F145" s="814" t="s">
        <v>10</v>
      </c>
      <c r="G145" s="814" t="s">
        <v>11</v>
      </c>
      <c r="H145" s="814" t="s">
        <v>11</v>
      </c>
    </row>
    <row r="146" ht="16.5" customHeight="1" spans="2:8">
      <c r="B146" s="815" t="s">
        <v>837</v>
      </c>
      <c r="C146" s="815" t="s">
        <v>16</v>
      </c>
      <c r="D146" s="817" t="s">
        <v>838</v>
      </c>
      <c r="E146" s="818">
        <f>F146-5</f>
        <v>44371</v>
      </c>
      <c r="F146" s="818">
        <v>44376</v>
      </c>
      <c r="G146" s="818">
        <f>F146+32</f>
        <v>44408</v>
      </c>
      <c r="H146" s="814" t="s">
        <v>839</v>
      </c>
    </row>
    <row r="147" spans="2:8">
      <c r="B147" s="815" t="s">
        <v>58</v>
      </c>
      <c r="C147" s="815" t="s">
        <v>59</v>
      </c>
      <c r="D147" s="819"/>
      <c r="E147" s="818">
        <f t="shared" ref="E147:E151" si="41">F147-5</f>
        <v>44378</v>
      </c>
      <c r="F147" s="818">
        <v>44383</v>
      </c>
      <c r="G147" s="818">
        <f t="shared" ref="G147:G151" si="42">F147+32</f>
        <v>44415</v>
      </c>
      <c r="H147" s="814" t="s">
        <v>839</v>
      </c>
    </row>
    <row r="148" spans="2:8">
      <c r="B148" s="815" t="s">
        <v>61</v>
      </c>
      <c r="C148" s="815" t="s">
        <v>62</v>
      </c>
      <c r="D148" s="819"/>
      <c r="E148" s="818">
        <f t="shared" si="41"/>
        <v>44385</v>
      </c>
      <c r="F148" s="818">
        <f t="shared" ref="F148:F151" si="43">F147+7</f>
        <v>44390</v>
      </c>
      <c r="G148" s="818">
        <f t="shared" si="42"/>
        <v>44422</v>
      </c>
      <c r="H148" s="814" t="s">
        <v>839</v>
      </c>
    </row>
    <row r="149" spans="2:8">
      <c r="B149" s="815" t="s">
        <v>63</v>
      </c>
      <c r="C149" s="815" t="s">
        <v>64</v>
      </c>
      <c r="D149" s="821"/>
      <c r="E149" s="818">
        <f t="shared" si="41"/>
        <v>44392</v>
      </c>
      <c r="F149" s="818">
        <f t="shared" si="43"/>
        <v>44397</v>
      </c>
      <c r="G149" s="818">
        <f t="shared" si="42"/>
        <v>44429</v>
      </c>
      <c r="H149" s="814" t="s">
        <v>839</v>
      </c>
    </row>
    <row r="150" spans="2:8">
      <c r="B150" s="815" t="s">
        <v>65</v>
      </c>
      <c r="C150" s="815" t="s">
        <v>66</v>
      </c>
      <c r="D150" s="821"/>
      <c r="E150" s="818">
        <f t="shared" si="41"/>
        <v>44399</v>
      </c>
      <c r="F150" s="818">
        <f t="shared" si="43"/>
        <v>44404</v>
      </c>
      <c r="G150" s="818">
        <f t="shared" si="42"/>
        <v>44436</v>
      </c>
      <c r="H150" s="814" t="s">
        <v>839</v>
      </c>
    </row>
    <row r="151" spans="2:8">
      <c r="B151" s="815" t="s">
        <v>67</v>
      </c>
      <c r="C151" s="815" t="s">
        <v>68</v>
      </c>
      <c r="D151" s="822"/>
      <c r="E151" s="818">
        <f t="shared" si="41"/>
        <v>44406</v>
      </c>
      <c r="F151" s="818">
        <f t="shared" si="43"/>
        <v>44411</v>
      </c>
      <c r="G151" s="818">
        <f t="shared" si="42"/>
        <v>44443</v>
      </c>
      <c r="H151" s="814" t="s">
        <v>839</v>
      </c>
    </row>
    <row r="152" spans="2:8">
      <c r="B152" s="829"/>
      <c r="C152" s="829"/>
      <c r="D152" s="830"/>
      <c r="E152" s="823"/>
      <c r="F152" s="823"/>
      <c r="G152" s="823"/>
      <c r="H152" s="835"/>
    </row>
    <row r="153" spans="1:1">
      <c r="A153" s="798" t="s">
        <v>840</v>
      </c>
    </row>
    <row r="154" spans="2:8">
      <c r="B154" s="812" t="s">
        <v>5</v>
      </c>
      <c r="C154" s="812" t="s">
        <v>6</v>
      </c>
      <c r="D154" s="813" t="s">
        <v>7</v>
      </c>
      <c r="E154" s="814" t="s">
        <v>788</v>
      </c>
      <c r="F154" s="814" t="s">
        <v>788</v>
      </c>
      <c r="G154" s="814" t="s">
        <v>826</v>
      </c>
      <c r="H154" s="814" t="s">
        <v>841</v>
      </c>
    </row>
    <row r="155" spans="2:8">
      <c r="B155" s="815"/>
      <c r="C155" s="815"/>
      <c r="D155" s="816"/>
      <c r="E155" s="814" t="s">
        <v>790</v>
      </c>
      <c r="F155" s="814" t="s">
        <v>10</v>
      </c>
      <c r="G155" s="814" t="s">
        <v>11</v>
      </c>
      <c r="H155" s="814" t="s">
        <v>11</v>
      </c>
    </row>
    <row r="156" ht="16.5" customHeight="1" spans="2:8">
      <c r="B156" s="815" t="s">
        <v>85</v>
      </c>
      <c r="C156" s="815" t="s">
        <v>64</v>
      </c>
      <c r="D156" s="817" t="s">
        <v>842</v>
      </c>
      <c r="E156" s="818">
        <f>F156-4</f>
        <v>44375</v>
      </c>
      <c r="F156" s="818">
        <v>44379</v>
      </c>
      <c r="G156" s="818">
        <f>F156+33</f>
        <v>44412</v>
      </c>
      <c r="H156" s="814" t="s">
        <v>830</v>
      </c>
    </row>
    <row r="157" spans="2:8">
      <c r="B157" s="815" t="s">
        <v>87</v>
      </c>
      <c r="C157" s="815" t="s">
        <v>843</v>
      </c>
      <c r="D157" s="819"/>
      <c r="E157" s="818">
        <f t="shared" ref="E157:E160" si="44">F157-4</f>
        <v>44382</v>
      </c>
      <c r="F157" s="818">
        <v>44386</v>
      </c>
      <c r="G157" s="818">
        <f t="shared" ref="G157:G160" si="45">F157+33</f>
        <v>44419</v>
      </c>
      <c r="H157" s="814" t="s">
        <v>830</v>
      </c>
    </row>
    <row r="158" spans="2:8">
      <c r="B158" s="815" t="s">
        <v>89</v>
      </c>
      <c r="C158" s="815" t="s">
        <v>19</v>
      </c>
      <c r="D158" s="819"/>
      <c r="E158" s="818">
        <f t="shared" si="44"/>
        <v>44389</v>
      </c>
      <c r="F158" s="818">
        <v>44393</v>
      </c>
      <c r="G158" s="818">
        <f t="shared" si="45"/>
        <v>44426</v>
      </c>
      <c r="H158" s="814" t="s">
        <v>830</v>
      </c>
    </row>
    <row r="159" spans="2:8">
      <c r="B159" s="815" t="s">
        <v>90</v>
      </c>
      <c r="C159" s="815" t="s">
        <v>16</v>
      </c>
      <c r="D159" s="821"/>
      <c r="E159" s="818">
        <f t="shared" si="44"/>
        <v>44396</v>
      </c>
      <c r="F159" s="818">
        <v>44400</v>
      </c>
      <c r="G159" s="818">
        <f t="shared" si="45"/>
        <v>44433</v>
      </c>
      <c r="H159" s="814" t="s">
        <v>830</v>
      </c>
    </row>
    <row r="160" spans="2:8">
      <c r="B160" s="815" t="s">
        <v>844</v>
      </c>
      <c r="C160" s="815" t="s">
        <v>64</v>
      </c>
      <c r="D160" s="822"/>
      <c r="E160" s="818">
        <f t="shared" si="44"/>
        <v>44403</v>
      </c>
      <c r="F160" s="818">
        <v>44407</v>
      </c>
      <c r="G160" s="818">
        <f t="shared" si="45"/>
        <v>44440</v>
      </c>
      <c r="H160" s="814" t="s">
        <v>830</v>
      </c>
    </row>
    <row r="161" spans="2:7">
      <c r="B161" s="829"/>
      <c r="C161" s="829"/>
      <c r="D161" s="830"/>
      <c r="E161" s="823"/>
      <c r="F161" s="823"/>
      <c r="G161" s="823"/>
    </row>
    <row r="162" spans="1:8">
      <c r="A162" s="831" t="s">
        <v>845</v>
      </c>
      <c r="B162" s="832"/>
      <c r="C162" s="832"/>
      <c r="D162" s="831"/>
      <c r="E162" s="831"/>
      <c r="F162" s="831"/>
      <c r="G162" s="831"/>
      <c r="H162" s="810"/>
    </row>
    <row r="163" spans="1:3">
      <c r="A163" s="798" t="s">
        <v>846</v>
      </c>
      <c r="B163" s="799"/>
      <c r="C163" s="799"/>
    </row>
    <row r="164" spans="2:7">
      <c r="B164" s="812" t="s">
        <v>5</v>
      </c>
      <c r="C164" s="812" t="s">
        <v>6</v>
      </c>
      <c r="D164" s="813" t="s">
        <v>7</v>
      </c>
      <c r="E164" s="814" t="s">
        <v>788</v>
      </c>
      <c r="F164" s="814" t="s">
        <v>788</v>
      </c>
      <c r="G164" s="814" t="s">
        <v>847</v>
      </c>
    </row>
    <row r="165" spans="2:7">
      <c r="B165" s="815"/>
      <c r="C165" s="815"/>
      <c r="D165" s="816"/>
      <c r="E165" s="814" t="s">
        <v>790</v>
      </c>
      <c r="F165" s="814" t="s">
        <v>10</v>
      </c>
      <c r="G165" s="814" t="s">
        <v>11</v>
      </c>
    </row>
    <row r="166" ht="16.5" customHeight="1" spans="2:7">
      <c r="B166" s="815" t="s">
        <v>152</v>
      </c>
      <c r="C166" s="815" t="s">
        <v>66</v>
      </c>
      <c r="D166" s="817" t="s">
        <v>848</v>
      </c>
      <c r="E166" s="818">
        <f>F166-4</f>
        <v>44379</v>
      </c>
      <c r="F166" s="818">
        <v>44383</v>
      </c>
      <c r="G166" s="818">
        <f>F166+32</f>
        <v>44415</v>
      </c>
    </row>
    <row r="167" spans="2:7">
      <c r="B167" s="815" t="s">
        <v>153</v>
      </c>
      <c r="C167" s="815" t="s">
        <v>66</v>
      </c>
      <c r="D167" s="819"/>
      <c r="E167" s="818">
        <f t="shared" ref="E167:E170" si="46">F167-4</f>
        <v>44386</v>
      </c>
      <c r="F167" s="818">
        <v>44390</v>
      </c>
      <c r="G167" s="818">
        <f t="shared" ref="G167:G170" si="47">F167+32</f>
        <v>44422</v>
      </c>
    </row>
    <row r="168" spans="2:7">
      <c r="B168" s="815" t="s">
        <v>154</v>
      </c>
      <c r="C168" s="815" t="s">
        <v>134</v>
      </c>
      <c r="D168" s="819"/>
      <c r="E168" s="818">
        <f t="shared" si="46"/>
        <v>44393</v>
      </c>
      <c r="F168" s="818">
        <v>44397</v>
      </c>
      <c r="G168" s="818">
        <f t="shared" si="47"/>
        <v>44429</v>
      </c>
    </row>
    <row r="169" spans="2:7">
      <c r="B169" s="815" t="s">
        <v>155</v>
      </c>
      <c r="C169" s="815" t="s">
        <v>66</v>
      </c>
      <c r="D169" s="821"/>
      <c r="E169" s="818">
        <f t="shared" si="46"/>
        <v>44400</v>
      </c>
      <c r="F169" s="818">
        <v>44404</v>
      </c>
      <c r="G169" s="818">
        <f t="shared" si="47"/>
        <v>44436</v>
      </c>
    </row>
    <row r="170" spans="2:7">
      <c r="B170" s="815"/>
      <c r="C170" s="815"/>
      <c r="D170" s="822"/>
      <c r="E170" s="818">
        <f t="shared" si="46"/>
        <v>44407</v>
      </c>
      <c r="F170" s="818">
        <f>F169+7</f>
        <v>44411</v>
      </c>
      <c r="G170" s="818">
        <f t="shared" si="47"/>
        <v>44443</v>
      </c>
    </row>
    <row r="171" ht="14.25" spans="2:7">
      <c r="B171" s="799"/>
      <c r="C171" s="836"/>
      <c r="D171" s="830"/>
      <c r="E171" s="823"/>
      <c r="G171" s="837"/>
    </row>
    <row r="172" s="798" customFormat="1" spans="1:7">
      <c r="A172" s="798" t="s">
        <v>849</v>
      </c>
      <c r="B172" s="799"/>
      <c r="C172" s="838"/>
      <c r="D172" s="839"/>
      <c r="E172" s="799"/>
      <c r="F172" s="799"/>
      <c r="G172" s="799"/>
    </row>
    <row r="173" spans="2:7">
      <c r="B173" s="812" t="s">
        <v>5</v>
      </c>
      <c r="C173" s="812" t="s">
        <v>6</v>
      </c>
      <c r="D173" s="813" t="s">
        <v>7</v>
      </c>
      <c r="E173" s="814" t="s">
        <v>788</v>
      </c>
      <c r="F173" s="814" t="s">
        <v>788</v>
      </c>
      <c r="G173" s="814" t="s">
        <v>850</v>
      </c>
    </row>
    <row r="174" spans="2:7">
      <c r="B174" s="815"/>
      <c r="C174" s="815"/>
      <c r="D174" s="816"/>
      <c r="E174" s="814" t="s">
        <v>790</v>
      </c>
      <c r="F174" s="814" t="s">
        <v>10</v>
      </c>
      <c r="G174" s="814" t="s">
        <v>11</v>
      </c>
    </row>
    <row r="175" ht="16.5" customHeight="1" spans="2:7">
      <c r="B175" s="815" t="s">
        <v>133</v>
      </c>
      <c r="C175" s="815" t="s">
        <v>134</v>
      </c>
      <c r="D175" s="817" t="s">
        <v>851</v>
      </c>
      <c r="E175" s="818">
        <f>F175-6</f>
        <v>44375</v>
      </c>
      <c r="F175" s="818">
        <v>44381</v>
      </c>
      <c r="G175" s="818">
        <f>F175+32</f>
        <v>44413</v>
      </c>
    </row>
    <row r="176" spans="2:7">
      <c r="B176" s="815" t="s">
        <v>852</v>
      </c>
      <c r="C176" s="815"/>
      <c r="D176" s="819"/>
      <c r="E176" s="818" t="s">
        <v>208</v>
      </c>
      <c r="F176" s="818"/>
      <c r="G176" s="818" t="s">
        <v>208</v>
      </c>
    </row>
    <row r="177" spans="2:7">
      <c r="B177" s="815" t="s">
        <v>137</v>
      </c>
      <c r="C177" s="815" t="s">
        <v>64</v>
      </c>
      <c r="D177" s="819"/>
      <c r="E177" s="818">
        <f t="shared" ref="E177:E179" si="48">F177-6</f>
        <v>44389</v>
      </c>
      <c r="F177" s="818">
        <v>44395</v>
      </c>
      <c r="G177" s="818">
        <f t="shared" ref="G177:G179" si="49">F177+32</f>
        <v>44427</v>
      </c>
    </row>
    <row r="178" spans="2:7">
      <c r="B178" s="815" t="s">
        <v>138</v>
      </c>
      <c r="C178" s="815" t="s">
        <v>139</v>
      </c>
      <c r="D178" s="821"/>
      <c r="E178" s="818">
        <f t="shared" si="48"/>
        <v>44396</v>
      </c>
      <c r="F178" s="818">
        <v>44402</v>
      </c>
      <c r="G178" s="818">
        <f t="shared" si="49"/>
        <v>44434</v>
      </c>
    </row>
    <row r="179" spans="2:7">
      <c r="B179" s="815"/>
      <c r="C179" s="815"/>
      <c r="D179" s="822"/>
      <c r="E179" s="818">
        <f t="shared" si="48"/>
        <v>44403</v>
      </c>
      <c r="F179" s="818">
        <f t="shared" ref="F179" si="50">F178+7</f>
        <v>44409</v>
      </c>
      <c r="G179" s="818">
        <f t="shared" si="49"/>
        <v>44441</v>
      </c>
    </row>
    <row r="180" spans="2:7">
      <c r="B180" s="799"/>
      <c r="C180" s="799"/>
      <c r="F180" s="823"/>
      <c r="G180" s="823"/>
    </row>
    <row r="181" spans="1:2">
      <c r="A181" s="798" t="s">
        <v>853</v>
      </c>
      <c r="B181" s="798"/>
    </row>
    <row r="182" spans="2:7">
      <c r="B182" s="812" t="s">
        <v>5</v>
      </c>
      <c r="C182" s="812" t="s">
        <v>6</v>
      </c>
      <c r="D182" s="813" t="s">
        <v>7</v>
      </c>
      <c r="E182" s="814" t="s">
        <v>788</v>
      </c>
      <c r="F182" s="814" t="s">
        <v>788</v>
      </c>
      <c r="G182" s="814" t="s">
        <v>854</v>
      </c>
    </row>
    <row r="183" spans="2:7">
      <c r="B183" s="815"/>
      <c r="C183" s="815"/>
      <c r="D183" s="816"/>
      <c r="E183" s="814" t="s">
        <v>790</v>
      </c>
      <c r="F183" s="814" t="s">
        <v>10</v>
      </c>
      <c r="G183" s="814" t="s">
        <v>11</v>
      </c>
    </row>
    <row r="184" spans="2:7">
      <c r="B184" s="840" t="s">
        <v>855</v>
      </c>
      <c r="C184" s="840" t="s">
        <v>593</v>
      </c>
      <c r="D184" s="841" t="s">
        <v>856</v>
      </c>
      <c r="E184" s="818">
        <f>F184-4</f>
        <v>44376</v>
      </c>
      <c r="F184" s="818">
        <v>44380</v>
      </c>
      <c r="G184" s="818">
        <f>F184+31</f>
        <v>44411</v>
      </c>
    </row>
    <row r="185" spans="2:7">
      <c r="B185" s="840" t="s">
        <v>857</v>
      </c>
      <c r="C185" s="840" t="s">
        <v>858</v>
      </c>
      <c r="D185" s="842"/>
      <c r="E185" s="818">
        <f t="shared" ref="E185:E189" si="51">F185-4</f>
        <v>44377</v>
      </c>
      <c r="F185" s="818">
        <v>44381</v>
      </c>
      <c r="G185" s="818">
        <f t="shared" ref="G185:G189" si="52">F185+31</f>
        <v>44412</v>
      </c>
    </row>
    <row r="186" spans="2:7">
      <c r="B186" s="840" t="s">
        <v>859</v>
      </c>
      <c r="C186" s="840" t="s">
        <v>48</v>
      </c>
      <c r="D186" s="842"/>
      <c r="E186" s="818">
        <f t="shared" si="51"/>
        <v>44383</v>
      </c>
      <c r="F186" s="818">
        <v>44387</v>
      </c>
      <c r="G186" s="818">
        <f t="shared" si="52"/>
        <v>44418</v>
      </c>
    </row>
    <row r="187" spans="2:7">
      <c r="B187" s="840" t="s">
        <v>860</v>
      </c>
      <c r="C187" s="840" t="s">
        <v>50</v>
      </c>
      <c r="D187" s="842"/>
      <c r="E187" s="818">
        <f t="shared" si="51"/>
        <v>44393</v>
      </c>
      <c r="F187" s="818">
        <v>44397</v>
      </c>
      <c r="G187" s="818">
        <f t="shared" si="52"/>
        <v>44428</v>
      </c>
    </row>
    <row r="188" spans="2:7">
      <c r="B188" s="840" t="s">
        <v>861</v>
      </c>
      <c r="C188" s="840" t="s">
        <v>52</v>
      </c>
      <c r="D188" s="842"/>
      <c r="E188" s="818">
        <f t="shared" si="51"/>
        <v>44397</v>
      </c>
      <c r="F188" s="818">
        <v>44401</v>
      </c>
      <c r="G188" s="818">
        <f t="shared" si="52"/>
        <v>44432</v>
      </c>
    </row>
    <row r="189" spans="2:7">
      <c r="B189" s="840" t="s">
        <v>862</v>
      </c>
      <c r="C189" s="840" t="s">
        <v>54</v>
      </c>
      <c r="D189" s="843"/>
      <c r="E189" s="818">
        <f t="shared" si="51"/>
        <v>44407</v>
      </c>
      <c r="F189" s="818">
        <v>44411</v>
      </c>
      <c r="G189" s="818">
        <f t="shared" si="52"/>
        <v>44442</v>
      </c>
    </row>
    <row r="190" spans="2:7">
      <c r="B190" s="833"/>
      <c r="C190" s="833"/>
      <c r="D190" s="830"/>
      <c r="E190" s="823"/>
      <c r="F190" s="823"/>
      <c r="G190" s="823"/>
    </row>
    <row r="191" spans="1:1">
      <c r="A191" s="798" t="s">
        <v>863</v>
      </c>
    </row>
    <row r="192" spans="2:8">
      <c r="B192" s="812" t="s">
        <v>5</v>
      </c>
      <c r="C192" s="812" t="s">
        <v>6</v>
      </c>
      <c r="D192" s="813" t="s">
        <v>7</v>
      </c>
      <c r="E192" s="814" t="s">
        <v>788</v>
      </c>
      <c r="F192" s="814" t="s">
        <v>788</v>
      </c>
      <c r="G192" s="814" t="s">
        <v>864</v>
      </c>
      <c r="H192" s="814" t="s">
        <v>863</v>
      </c>
    </row>
    <row r="193" spans="2:8">
      <c r="B193" s="815"/>
      <c r="C193" s="815"/>
      <c r="D193" s="816"/>
      <c r="E193" s="814" t="s">
        <v>790</v>
      </c>
      <c r="F193" s="814" t="s">
        <v>10</v>
      </c>
      <c r="G193" s="814" t="s">
        <v>11</v>
      </c>
      <c r="H193" s="814" t="s">
        <v>11</v>
      </c>
    </row>
    <row r="194" ht="16.5" customHeight="1" spans="2:8">
      <c r="B194" s="840" t="s">
        <v>865</v>
      </c>
      <c r="C194" s="840" t="s">
        <v>866</v>
      </c>
      <c r="D194" s="817" t="s">
        <v>867</v>
      </c>
      <c r="E194" s="818">
        <f>F194-7</f>
        <v>44371</v>
      </c>
      <c r="F194" s="818">
        <v>44378</v>
      </c>
      <c r="G194" s="818">
        <f>F194+26</f>
        <v>44404</v>
      </c>
      <c r="H194" s="818" t="s">
        <v>868</v>
      </c>
    </row>
    <row r="195" spans="2:8">
      <c r="B195" s="840"/>
      <c r="C195" s="840"/>
      <c r="D195" s="819"/>
      <c r="E195" s="844">
        <f t="shared" ref="E195:E199" si="53">F195-7</f>
        <v>44378</v>
      </c>
      <c r="F195" s="844">
        <f t="shared" ref="F195:F199" si="54">F194+7</f>
        <v>44385</v>
      </c>
      <c r="G195" s="844">
        <f t="shared" ref="G195:G199" si="55">F195+26</f>
        <v>44411</v>
      </c>
      <c r="H195" s="844" t="s">
        <v>868</v>
      </c>
    </row>
    <row r="196" spans="2:8">
      <c r="B196" s="840" t="s">
        <v>96</v>
      </c>
      <c r="C196" s="840" t="s">
        <v>97</v>
      </c>
      <c r="D196" s="819"/>
      <c r="E196" s="818">
        <f t="shared" si="53"/>
        <v>44385</v>
      </c>
      <c r="F196" s="818">
        <f t="shared" si="54"/>
        <v>44392</v>
      </c>
      <c r="G196" s="818">
        <f t="shared" si="55"/>
        <v>44418</v>
      </c>
      <c r="H196" s="818" t="s">
        <v>868</v>
      </c>
    </row>
    <row r="197" spans="2:8">
      <c r="B197" s="840" t="s">
        <v>869</v>
      </c>
      <c r="C197" s="840" t="s">
        <v>99</v>
      </c>
      <c r="D197" s="821"/>
      <c r="E197" s="818">
        <f t="shared" si="53"/>
        <v>44392</v>
      </c>
      <c r="F197" s="818">
        <f t="shared" si="54"/>
        <v>44399</v>
      </c>
      <c r="G197" s="818">
        <f t="shared" si="55"/>
        <v>44425</v>
      </c>
      <c r="H197" s="818" t="s">
        <v>868</v>
      </c>
    </row>
    <row r="198" spans="2:8">
      <c r="B198" s="840" t="s">
        <v>100</v>
      </c>
      <c r="C198" s="840" t="s">
        <v>870</v>
      </c>
      <c r="D198" s="821"/>
      <c r="E198" s="818">
        <f t="shared" si="53"/>
        <v>44399</v>
      </c>
      <c r="F198" s="818">
        <f t="shared" si="54"/>
        <v>44406</v>
      </c>
      <c r="G198" s="818">
        <f t="shared" si="55"/>
        <v>44432</v>
      </c>
      <c r="H198" s="818" t="s">
        <v>868</v>
      </c>
    </row>
    <row r="199" spans="2:8">
      <c r="B199" s="840" t="s">
        <v>871</v>
      </c>
      <c r="C199" s="840" t="s">
        <v>565</v>
      </c>
      <c r="D199" s="822"/>
      <c r="E199" s="818">
        <f t="shared" si="53"/>
        <v>44406</v>
      </c>
      <c r="F199" s="818">
        <f t="shared" si="54"/>
        <v>44413</v>
      </c>
      <c r="G199" s="818">
        <f t="shared" si="55"/>
        <v>44439</v>
      </c>
      <c r="H199" s="818" t="s">
        <v>868</v>
      </c>
    </row>
    <row r="200" spans="2:8">
      <c r="B200" s="798"/>
      <c r="C200" s="798"/>
      <c r="D200" s="798"/>
      <c r="E200" s="823"/>
      <c r="F200" s="823"/>
      <c r="G200" s="823"/>
      <c r="H200" s="823"/>
    </row>
    <row r="201" spans="1:7">
      <c r="A201" s="798" t="s">
        <v>156</v>
      </c>
      <c r="B201" s="799"/>
      <c r="C201" s="799"/>
      <c r="E201" s="798"/>
      <c r="F201" s="798"/>
      <c r="G201" s="810"/>
    </row>
    <row r="202" spans="2:7">
      <c r="B202" s="812" t="s">
        <v>5</v>
      </c>
      <c r="C202" s="812" t="s">
        <v>6</v>
      </c>
      <c r="D202" s="813" t="s">
        <v>7</v>
      </c>
      <c r="E202" s="814" t="s">
        <v>788</v>
      </c>
      <c r="F202" s="814" t="s">
        <v>788</v>
      </c>
      <c r="G202" s="814" t="s">
        <v>864</v>
      </c>
    </row>
    <row r="203" spans="2:7">
      <c r="B203" s="815"/>
      <c r="C203" s="815"/>
      <c r="D203" s="816"/>
      <c r="E203" s="814" t="s">
        <v>790</v>
      </c>
      <c r="F203" s="814" t="s">
        <v>10</v>
      </c>
      <c r="G203" s="814" t="s">
        <v>11</v>
      </c>
    </row>
    <row r="204" ht="16.5" customHeight="1" spans="2:7">
      <c r="B204" s="815" t="s">
        <v>811</v>
      </c>
      <c r="C204" s="815" t="s">
        <v>64</v>
      </c>
      <c r="D204" s="817" t="s">
        <v>812</v>
      </c>
      <c r="E204" s="818">
        <f>F204-4</f>
        <v>44370</v>
      </c>
      <c r="F204" s="818">
        <v>44374</v>
      </c>
      <c r="G204" s="818">
        <f>F204+22</f>
        <v>44396</v>
      </c>
    </row>
    <row r="205" spans="2:7">
      <c r="B205" s="815" t="s">
        <v>12</v>
      </c>
      <c r="C205" s="815" t="s">
        <v>13</v>
      </c>
      <c r="D205" s="819"/>
      <c r="E205" s="818">
        <f t="shared" ref="E205:E209" si="56">F205-4</f>
        <v>44377</v>
      </c>
      <c r="F205" s="818">
        <v>44381</v>
      </c>
      <c r="G205" s="818">
        <f t="shared" ref="G205:G209" si="57">F205+22</f>
        <v>44403</v>
      </c>
    </row>
    <row r="206" spans="2:7">
      <c r="B206" s="815" t="s">
        <v>15</v>
      </c>
      <c r="C206" s="815" t="s">
        <v>16</v>
      </c>
      <c r="D206" s="819"/>
      <c r="E206" s="818">
        <f t="shared" si="56"/>
        <v>44384</v>
      </c>
      <c r="F206" s="818">
        <f t="shared" ref="F206:F209" si="58">F205+7</f>
        <v>44388</v>
      </c>
      <c r="G206" s="818">
        <f t="shared" si="57"/>
        <v>44410</v>
      </c>
    </row>
    <row r="207" spans="2:7">
      <c r="B207" s="815" t="s">
        <v>17</v>
      </c>
      <c r="C207" s="815" t="s">
        <v>16</v>
      </c>
      <c r="D207" s="821"/>
      <c r="E207" s="818">
        <f t="shared" si="56"/>
        <v>44391</v>
      </c>
      <c r="F207" s="818">
        <f t="shared" si="58"/>
        <v>44395</v>
      </c>
      <c r="G207" s="818">
        <f t="shared" si="57"/>
        <v>44417</v>
      </c>
    </row>
    <row r="208" spans="2:7">
      <c r="B208" s="815" t="s">
        <v>18</v>
      </c>
      <c r="C208" s="815" t="s">
        <v>19</v>
      </c>
      <c r="D208" s="821"/>
      <c r="E208" s="818">
        <f t="shared" si="56"/>
        <v>44398</v>
      </c>
      <c r="F208" s="818">
        <f t="shared" si="58"/>
        <v>44402</v>
      </c>
      <c r="G208" s="818">
        <f t="shared" si="57"/>
        <v>44424</v>
      </c>
    </row>
    <row r="209" spans="2:7">
      <c r="B209" s="815" t="s">
        <v>20</v>
      </c>
      <c r="C209" s="815" t="s">
        <v>19</v>
      </c>
      <c r="D209" s="822"/>
      <c r="E209" s="818">
        <f t="shared" si="56"/>
        <v>44405</v>
      </c>
      <c r="F209" s="818">
        <f t="shared" si="58"/>
        <v>44409</v>
      </c>
      <c r="G209" s="818">
        <f t="shared" si="57"/>
        <v>44431</v>
      </c>
    </row>
    <row r="210" spans="2:7">
      <c r="B210" s="829"/>
      <c r="C210" s="829"/>
      <c r="D210" s="830"/>
      <c r="E210" s="823"/>
      <c r="F210" s="823"/>
      <c r="G210" s="823"/>
    </row>
    <row r="211" spans="1:7">
      <c r="A211" s="798" t="s">
        <v>113</v>
      </c>
      <c r="B211" s="833"/>
      <c r="C211" s="809"/>
      <c r="D211" s="798"/>
      <c r="E211" s="798"/>
      <c r="F211" s="798"/>
      <c r="G211" s="810"/>
    </row>
    <row r="212" spans="1:7">
      <c r="A212" s="798"/>
      <c r="B212" s="812" t="s">
        <v>5</v>
      </c>
      <c r="C212" s="812" t="s">
        <v>6</v>
      </c>
      <c r="D212" s="813" t="s">
        <v>7</v>
      </c>
      <c r="E212" s="814" t="s">
        <v>788</v>
      </c>
      <c r="F212" s="814" t="s">
        <v>788</v>
      </c>
      <c r="G212" s="814" t="s">
        <v>872</v>
      </c>
    </row>
    <row r="213" spans="1:7">
      <c r="A213" s="798"/>
      <c r="B213" s="815"/>
      <c r="C213" s="815"/>
      <c r="D213" s="816"/>
      <c r="E213" s="814" t="s">
        <v>790</v>
      </c>
      <c r="F213" s="814" t="s">
        <v>10</v>
      </c>
      <c r="G213" s="814" t="s">
        <v>11</v>
      </c>
    </row>
    <row r="214" ht="16.5" customHeight="1" spans="1:7">
      <c r="A214" s="798"/>
      <c r="B214" s="815" t="s">
        <v>115</v>
      </c>
      <c r="C214" s="815" t="s">
        <v>873</v>
      </c>
      <c r="D214" s="817" t="s">
        <v>874</v>
      </c>
      <c r="E214" s="818">
        <f>F214-6</f>
        <v>44378</v>
      </c>
      <c r="F214" s="818">
        <v>44384</v>
      </c>
      <c r="G214" s="818">
        <f>F214+30</f>
        <v>44414</v>
      </c>
    </row>
    <row r="215" spans="1:7">
      <c r="A215" s="798"/>
      <c r="B215" s="815"/>
      <c r="C215" s="815"/>
      <c r="D215" s="819"/>
      <c r="E215" s="844">
        <f t="shared" ref="E215:E219" si="59">F215-6</f>
        <v>44385</v>
      </c>
      <c r="F215" s="844">
        <f t="shared" ref="F215:F219" si="60">F214+7</f>
        <v>44391</v>
      </c>
      <c r="G215" s="844">
        <f t="shared" ref="G215:G219" si="61">F215+30</f>
        <v>44421</v>
      </c>
    </row>
    <row r="216" spans="1:7">
      <c r="A216" s="798"/>
      <c r="B216" s="815" t="s">
        <v>117</v>
      </c>
      <c r="C216" s="815" t="s">
        <v>118</v>
      </c>
      <c r="D216" s="819"/>
      <c r="E216" s="818">
        <f t="shared" si="59"/>
        <v>44392</v>
      </c>
      <c r="F216" s="818">
        <f t="shared" si="60"/>
        <v>44398</v>
      </c>
      <c r="G216" s="818">
        <f t="shared" si="61"/>
        <v>44428</v>
      </c>
    </row>
    <row r="217" spans="1:7">
      <c r="A217" s="798"/>
      <c r="B217" s="815" t="s">
        <v>875</v>
      </c>
      <c r="C217" s="815"/>
      <c r="D217" s="819"/>
      <c r="E217" s="844">
        <f t="shared" si="59"/>
        <v>44399</v>
      </c>
      <c r="F217" s="844">
        <f t="shared" si="60"/>
        <v>44405</v>
      </c>
      <c r="G217" s="844">
        <f t="shared" si="61"/>
        <v>44435</v>
      </c>
    </row>
    <row r="218" spans="1:7">
      <c r="A218" s="798"/>
      <c r="B218" s="815" t="s">
        <v>876</v>
      </c>
      <c r="C218" s="815" t="s">
        <v>877</v>
      </c>
      <c r="D218" s="821"/>
      <c r="E218" s="818">
        <f t="shared" si="59"/>
        <v>44406</v>
      </c>
      <c r="F218" s="818">
        <f t="shared" si="60"/>
        <v>44412</v>
      </c>
      <c r="G218" s="818">
        <f t="shared" si="61"/>
        <v>44442</v>
      </c>
    </row>
    <row r="219" spans="2:7">
      <c r="B219" s="815"/>
      <c r="C219" s="815"/>
      <c r="D219" s="822"/>
      <c r="E219" s="818">
        <f t="shared" si="59"/>
        <v>44413</v>
      </c>
      <c r="F219" s="818">
        <f t="shared" si="60"/>
        <v>44419</v>
      </c>
      <c r="G219" s="818">
        <f t="shared" si="61"/>
        <v>44449</v>
      </c>
    </row>
    <row r="220" spans="2:7">
      <c r="B220" s="799"/>
      <c r="C220" s="799"/>
      <c r="F220" s="823"/>
      <c r="G220" s="823"/>
    </row>
    <row r="221" spans="1:7">
      <c r="A221" s="798" t="s">
        <v>878</v>
      </c>
      <c r="B221" s="799"/>
      <c r="C221" s="799"/>
      <c r="F221" s="798"/>
      <c r="G221" s="810"/>
    </row>
    <row r="222" spans="2:8">
      <c r="B222" s="812" t="s">
        <v>5</v>
      </c>
      <c r="C222" s="812" t="s">
        <v>6</v>
      </c>
      <c r="D222" s="813" t="s">
        <v>7</v>
      </c>
      <c r="E222" s="814" t="s">
        <v>788</v>
      </c>
      <c r="F222" s="814" t="s">
        <v>788</v>
      </c>
      <c r="G222" s="814" t="s">
        <v>156</v>
      </c>
      <c r="H222" s="814" t="s">
        <v>879</v>
      </c>
    </row>
    <row r="223" spans="2:8">
      <c r="B223" s="815"/>
      <c r="C223" s="815"/>
      <c r="D223" s="816"/>
      <c r="E223" s="814" t="s">
        <v>790</v>
      </c>
      <c r="F223" s="814" t="s">
        <v>10</v>
      </c>
      <c r="G223" s="814" t="s">
        <v>11</v>
      </c>
      <c r="H223" s="814" t="s">
        <v>11</v>
      </c>
    </row>
    <row r="224" ht="16.5" customHeight="1" spans="2:8">
      <c r="B224" s="815" t="s">
        <v>811</v>
      </c>
      <c r="C224" s="815" t="s">
        <v>64</v>
      </c>
      <c r="D224" s="817" t="s">
        <v>812</v>
      </c>
      <c r="E224" s="818">
        <f>F224-4</f>
        <v>44370</v>
      </c>
      <c r="F224" s="818">
        <v>44374</v>
      </c>
      <c r="G224" s="818">
        <f>F224+22</f>
        <v>44396</v>
      </c>
      <c r="H224" s="818" t="s">
        <v>868</v>
      </c>
    </row>
    <row r="225" spans="2:8">
      <c r="B225" s="815" t="s">
        <v>12</v>
      </c>
      <c r="C225" s="815" t="s">
        <v>13</v>
      </c>
      <c r="D225" s="819"/>
      <c r="E225" s="818">
        <f t="shared" ref="E225:E229" si="62">F225-4</f>
        <v>44377</v>
      </c>
      <c r="F225" s="818">
        <v>44381</v>
      </c>
      <c r="G225" s="818">
        <f t="shared" ref="G225:G229" si="63">F225+22</f>
        <v>44403</v>
      </c>
      <c r="H225" s="818" t="s">
        <v>868</v>
      </c>
    </row>
    <row r="226" spans="2:8">
      <c r="B226" s="815" t="s">
        <v>15</v>
      </c>
      <c r="C226" s="815" t="s">
        <v>16</v>
      </c>
      <c r="D226" s="819"/>
      <c r="E226" s="818">
        <f t="shared" si="62"/>
        <v>44384</v>
      </c>
      <c r="F226" s="818">
        <f t="shared" ref="F226:F229" si="64">F225+7</f>
        <v>44388</v>
      </c>
      <c r="G226" s="818">
        <f t="shared" si="63"/>
        <v>44410</v>
      </c>
      <c r="H226" s="818" t="s">
        <v>868</v>
      </c>
    </row>
    <row r="227" spans="2:8">
      <c r="B227" s="815" t="s">
        <v>17</v>
      </c>
      <c r="C227" s="815" t="s">
        <v>16</v>
      </c>
      <c r="D227" s="821"/>
      <c r="E227" s="818">
        <f t="shared" si="62"/>
        <v>44391</v>
      </c>
      <c r="F227" s="818">
        <f t="shared" si="64"/>
        <v>44395</v>
      </c>
      <c r="G227" s="818">
        <f t="shared" si="63"/>
        <v>44417</v>
      </c>
      <c r="H227" s="818" t="s">
        <v>868</v>
      </c>
    </row>
    <row r="228" spans="2:8">
      <c r="B228" s="815" t="s">
        <v>18</v>
      </c>
      <c r="C228" s="815" t="s">
        <v>19</v>
      </c>
      <c r="D228" s="821"/>
      <c r="E228" s="818">
        <f t="shared" si="62"/>
        <v>44398</v>
      </c>
      <c r="F228" s="818">
        <f t="shared" si="64"/>
        <v>44402</v>
      </c>
      <c r="G228" s="818">
        <f t="shared" si="63"/>
        <v>44424</v>
      </c>
      <c r="H228" s="818" t="s">
        <v>868</v>
      </c>
    </row>
    <row r="229" spans="2:8">
      <c r="B229" s="815" t="s">
        <v>20</v>
      </c>
      <c r="C229" s="815" t="s">
        <v>19</v>
      </c>
      <c r="D229" s="822"/>
      <c r="E229" s="818">
        <f t="shared" si="62"/>
        <v>44405</v>
      </c>
      <c r="F229" s="818">
        <f t="shared" si="64"/>
        <v>44409</v>
      </c>
      <c r="G229" s="818">
        <f t="shared" si="63"/>
        <v>44431</v>
      </c>
      <c r="H229" s="818" t="s">
        <v>868</v>
      </c>
    </row>
    <row r="230" spans="2:7">
      <c r="B230" s="799"/>
      <c r="C230" s="799"/>
      <c r="E230" s="823"/>
      <c r="F230" s="823"/>
      <c r="G230" s="823"/>
    </row>
    <row r="231" spans="1:3">
      <c r="A231" s="798" t="s">
        <v>880</v>
      </c>
      <c r="B231" s="799"/>
      <c r="C231" s="799"/>
    </row>
    <row r="232" spans="2:8">
      <c r="B232" s="812" t="s">
        <v>5</v>
      </c>
      <c r="C232" s="812" t="s">
        <v>6</v>
      </c>
      <c r="D232" s="813" t="s">
        <v>7</v>
      </c>
      <c r="E232" s="814" t="s">
        <v>788</v>
      </c>
      <c r="F232" s="814" t="s">
        <v>788</v>
      </c>
      <c r="G232" s="814" t="s">
        <v>864</v>
      </c>
      <c r="H232" s="814" t="s">
        <v>881</v>
      </c>
    </row>
    <row r="233" spans="2:8">
      <c r="B233" s="815"/>
      <c r="C233" s="815"/>
      <c r="D233" s="816"/>
      <c r="E233" s="814" t="s">
        <v>790</v>
      </c>
      <c r="F233" s="814" t="s">
        <v>10</v>
      </c>
      <c r="G233" s="814" t="s">
        <v>11</v>
      </c>
      <c r="H233" s="814" t="s">
        <v>11</v>
      </c>
    </row>
    <row r="234" ht="16.5" customHeight="1" spans="2:8">
      <c r="B234" s="815" t="s">
        <v>811</v>
      </c>
      <c r="C234" s="815" t="s">
        <v>64</v>
      </c>
      <c r="D234" s="817" t="s">
        <v>812</v>
      </c>
      <c r="E234" s="818">
        <f>F234-4</f>
        <v>44370</v>
      </c>
      <c r="F234" s="818">
        <v>44374</v>
      </c>
      <c r="G234" s="818">
        <f>F234+22</f>
        <v>44396</v>
      </c>
      <c r="H234" s="818" t="s">
        <v>868</v>
      </c>
    </row>
    <row r="235" spans="2:8">
      <c r="B235" s="815" t="s">
        <v>12</v>
      </c>
      <c r="C235" s="815" t="s">
        <v>13</v>
      </c>
      <c r="D235" s="819"/>
      <c r="E235" s="818">
        <f t="shared" ref="E235:E239" si="65">F235-4</f>
        <v>44377</v>
      </c>
      <c r="F235" s="818">
        <v>44381</v>
      </c>
      <c r="G235" s="818">
        <f t="shared" ref="G235:G239" si="66">F235+22</f>
        <v>44403</v>
      </c>
      <c r="H235" s="818" t="s">
        <v>868</v>
      </c>
    </row>
    <row r="236" spans="2:8">
      <c r="B236" s="815" t="s">
        <v>15</v>
      </c>
      <c r="C236" s="815" t="s">
        <v>16</v>
      </c>
      <c r="D236" s="819"/>
      <c r="E236" s="818">
        <f t="shared" si="65"/>
        <v>44384</v>
      </c>
      <c r="F236" s="818">
        <f t="shared" ref="F236:F239" si="67">F235+7</f>
        <v>44388</v>
      </c>
      <c r="G236" s="818">
        <f t="shared" si="66"/>
        <v>44410</v>
      </c>
      <c r="H236" s="818" t="s">
        <v>868</v>
      </c>
    </row>
    <row r="237" spans="2:8">
      <c r="B237" s="815" t="s">
        <v>17</v>
      </c>
      <c r="C237" s="815" t="s">
        <v>16</v>
      </c>
      <c r="D237" s="821"/>
      <c r="E237" s="818">
        <f t="shared" si="65"/>
        <v>44391</v>
      </c>
      <c r="F237" s="818">
        <f t="shared" si="67"/>
        <v>44395</v>
      </c>
      <c r="G237" s="818">
        <f t="shared" si="66"/>
        <v>44417</v>
      </c>
      <c r="H237" s="818" t="s">
        <v>868</v>
      </c>
    </row>
    <row r="238" spans="2:8">
      <c r="B238" s="815" t="s">
        <v>18</v>
      </c>
      <c r="C238" s="815" t="s">
        <v>19</v>
      </c>
      <c r="D238" s="821"/>
      <c r="E238" s="818">
        <f t="shared" si="65"/>
        <v>44398</v>
      </c>
      <c r="F238" s="818">
        <f t="shared" si="67"/>
        <v>44402</v>
      </c>
      <c r="G238" s="818">
        <f t="shared" si="66"/>
        <v>44424</v>
      </c>
      <c r="H238" s="818" t="s">
        <v>868</v>
      </c>
    </row>
    <row r="239" spans="2:8">
      <c r="B239" s="815" t="s">
        <v>20</v>
      </c>
      <c r="C239" s="815" t="s">
        <v>19</v>
      </c>
      <c r="D239" s="822"/>
      <c r="E239" s="818">
        <f t="shared" si="65"/>
        <v>44405</v>
      </c>
      <c r="F239" s="818">
        <f t="shared" si="67"/>
        <v>44409</v>
      </c>
      <c r="G239" s="818">
        <f t="shared" si="66"/>
        <v>44431</v>
      </c>
      <c r="H239" s="818" t="s">
        <v>868</v>
      </c>
    </row>
    <row r="240" spans="2:8">
      <c r="B240" s="829"/>
      <c r="C240" s="829"/>
      <c r="D240" s="830"/>
      <c r="E240" s="823"/>
      <c r="F240" s="823"/>
      <c r="G240" s="823"/>
      <c r="H240" s="823"/>
    </row>
    <row r="241" spans="1:7">
      <c r="A241" s="798" t="s">
        <v>882</v>
      </c>
      <c r="B241" s="799"/>
      <c r="C241" s="799"/>
      <c r="E241" s="798"/>
      <c r="F241" s="798"/>
      <c r="G241" s="810"/>
    </row>
    <row r="242" spans="2:7">
      <c r="B242" s="812" t="s">
        <v>5</v>
      </c>
      <c r="C242" s="812" t="s">
        <v>6</v>
      </c>
      <c r="D242" s="813" t="s">
        <v>7</v>
      </c>
      <c r="E242" s="814" t="s">
        <v>788</v>
      </c>
      <c r="F242" s="814" t="s">
        <v>788</v>
      </c>
      <c r="G242" s="814" t="s">
        <v>882</v>
      </c>
    </row>
    <row r="243" spans="2:7">
      <c r="B243" s="815"/>
      <c r="C243" s="815"/>
      <c r="D243" s="816"/>
      <c r="E243" s="814" t="s">
        <v>790</v>
      </c>
      <c r="F243" s="814" t="s">
        <v>10</v>
      </c>
      <c r="G243" s="814" t="s">
        <v>11</v>
      </c>
    </row>
    <row r="244" ht="16.5" customHeight="1" spans="2:7">
      <c r="B244" s="815" t="s">
        <v>104</v>
      </c>
      <c r="C244" s="815" t="s">
        <v>105</v>
      </c>
      <c r="D244" s="817" t="s">
        <v>883</v>
      </c>
      <c r="E244" s="818">
        <f>F244-5</f>
        <v>44372</v>
      </c>
      <c r="F244" s="818">
        <v>44377</v>
      </c>
      <c r="G244" s="818">
        <f>F244+25</f>
        <v>44402</v>
      </c>
    </row>
    <row r="245" spans="2:7">
      <c r="B245" s="815" t="s">
        <v>107</v>
      </c>
      <c r="C245" s="815" t="s">
        <v>884</v>
      </c>
      <c r="D245" s="819"/>
      <c r="E245" s="818">
        <f t="shared" ref="E245:E249" si="68">F245-5</f>
        <v>44379</v>
      </c>
      <c r="F245" s="818">
        <v>44384</v>
      </c>
      <c r="G245" s="818">
        <f t="shared" ref="G245:G249" si="69">F245+25</f>
        <v>44409</v>
      </c>
    </row>
    <row r="246" spans="2:7">
      <c r="B246" s="815"/>
      <c r="C246" s="815"/>
      <c r="D246" s="819"/>
      <c r="E246" s="818">
        <f t="shared" si="68"/>
        <v>44386</v>
      </c>
      <c r="F246" s="818">
        <f t="shared" ref="F246:F249" si="70">F245+7</f>
        <v>44391</v>
      </c>
      <c r="G246" s="818">
        <f t="shared" si="69"/>
        <v>44416</v>
      </c>
    </row>
    <row r="247" spans="2:7">
      <c r="B247" s="815" t="s">
        <v>109</v>
      </c>
      <c r="C247" s="815" t="s">
        <v>885</v>
      </c>
      <c r="D247" s="821"/>
      <c r="E247" s="818">
        <f t="shared" si="68"/>
        <v>44393</v>
      </c>
      <c r="F247" s="818">
        <f t="shared" si="70"/>
        <v>44398</v>
      </c>
      <c r="G247" s="818">
        <f t="shared" si="69"/>
        <v>44423</v>
      </c>
    </row>
    <row r="248" spans="2:7">
      <c r="B248" s="815" t="s">
        <v>886</v>
      </c>
      <c r="C248" s="815" t="s">
        <v>112</v>
      </c>
      <c r="D248" s="821"/>
      <c r="E248" s="818">
        <f t="shared" si="68"/>
        <v>44400</v>
      </c>
      <c r="F248" s="818">
        <f t="shared" si="70"/>
        <v>44405</v>
      </c>
      <c r="G248" s="818">
        <f t="shared" si="69"/>
        <v>44430</v>
      </c>
    </row>
    <row r="249" spans="2:7">
      <c r="B249" s="815" t="s">
        <v>887</v>
      </c>
      <c r="C249" s="815" t="s">
        <v>888</v>
      </c>
      <c r="D249" s="822"/>
      <c r="E249" s="818">
        <f t="shared" si="68"/>
        <v>44407</v>
      </c>
      <c r="F249" s="818">
        <f t="shared" si="70"/>
        <v>44412</v>
      </c>
      <c r="G249" s="818">
        <f t="shared" si="69"/>
        <v>44437</v>
      </c>
    </row>
    <row r="250" ht="14.25" spans="2:7">
      <c r="B250" s="826"/>
      <c r="C250" s="826"/>
      <c r="E250" s="823"/>
      <c r="F250" s="823"/>
      <c r="G250" s="823"/>
    </row>
    <row r="251" spans="1:7">
      <c r="A251" s="798" t="s">
        <v>889</v>
      </c>
      <c r="B251" s="799"/>
      <c r="C251" s="799"/>
      <c r="F251" s="798"/>
      <c r="G251" s="810"/>
    </row>
    <row r="252" spans="2:7">
      <c r="B252" s="812" t="s">
        <v>5</v>
      </c>
      <c r="C252" s="812" t="s">
        <v>6</v>
      </c>
      <c r="D252" s="813" t="s">
        <v>7</v>
      </c>
      <c r="E252" s="814" t="s">
        <v>788</v>
      </c>
      <c r="F252" s="814" t="s">
        <v>788</v>
      </c>
      <c r="G252" s="814" t="s">
        <v>890</v>
      </c>
    </row>
    <row r="253" spans="2:7">
      <c r="B253" s="815"/>
      <c r="C253" s="815"/>
      <c r="D253" s="816"/>
      <c r="E253" s="814" t="s">
        <v>790</v>
      </c>
      <c r="F253" s="814" t="s">
        <v>10</v>
      </c>
      <c r="G253" s="814" t="s">
        <v>11</v>
      </c>
    </row>
    <row r="254" ht="16.5" customHeight="1" spans="2:7">
      <c r="B254" s="815" t="s">
        <v>104</v>
      </c>
      <c r="C254" s="815" t="s">
        <v>105</v>
      </c>
      <c r="D254" s="817" t="s">
        <v>883</v>
      </c>
      <c r="E254" s="818">
        <f>F254-5</f>
        <v>44372</v>
      </c>
      <c r="F254" s="818">
        <v>44377</v>
      </c>
      <c r="G254" s="818">
        <f>F254+33</f>
        <v>44410</v>
      </c>
    </row>
    <row r="255" spans="2:7">
      <c r="B255" s="815" t="s">
        <v>107</v>
      </c>
      <c r="C255" s="815" t="s">
        <v>884</v>
      </c>
      <c r="D255" s="819"/>
      <c r="E255" s="818">
        <f t="shared" ref="E255:E259" si="71">F255-5</f>
        <v>44379</v>
      </c>
      <c r="F255" s="818">
        <v>44384</v>
      </c>
      <c r="G255" s="818">
        <f t="shared" ref="G255:G259" si="72">F255+33</f>
        <v>44417</v>
      </c>
    </row>
    <row r="256" spans="2:7">
      <c r="B256" s="815"/>
      <c r="C256" s="815"/>
      <c r="D256" s="819"/>
      <c r="E256" s="818">
        <f t="shared" si="71"/>
        <v>44386</v>
      </c>
      <c r="F256" s="818">
        <f t="shared" ref="F256:F259" si="73">F255+7</f>
        <v>44391</v>
      </c>
      <c r="G256" s="818">
        <f t="shared" si="72"/>
        <v>44424</v>
      </c>
    </row>
    <row r="257" spans="2:7">
      <c r="B257" s="815" t="s">
        <v>109</v>
      </c>
      <c r="C257" s="815" t="s">
        <v>885</v>
      </c>
      <c r="D257" s="821"/>
      <c r="E257" s="818">
        <f t="shared" si="71"/>
        <v>44393</v>
      </c>
      <c r="F257" s="818">
        <f t="shared" si="73"/>
        <v>44398</v>
      </c>
      <c r="G257" s="818">
        <f t="shared" si="72"/>
        <v>44431</v>
      </c>
    </row>
    <row r="258" spans="2:7">
      <c r="B258" s="815" t="s">
        <v>886</v>
      </c>
      <c r="C258" s="815" t="s">
        <v>112</v>
      </c>
      <c r="D258" s="821"/>
      <c r="E258" s="818">
        <f t="shared" si="71"/>
        <v>44400</v>
      </c>
      <c r="F258" s="818">
        <f t="shared" si="73"/>
        <v>44405</v>
      </c>
      <c r="G258" s="818">
        <f t="shared" si="72"/>
        <v>44438</v>
      </c>
    </row>
    <row r="259" spans="2:7">
      <c r="B259" s="815" t="s">
        <v>887</v>
      </c>
      <c r="C259" s="815" t="s">
        <v>888</v>
      </c>
      <c r="D259" s="822"/>
      <c r="E259" s="818">
        <f t="shared" si="71"/>
        <v>44407</v>
      </c>
      <c r="F259" s="818">
        <f t="shared" si="73"/>
        <v>44412</v>
      </c>
      <c r="G259" s="818">
        <f t="shared" si="72"/>
        <v>44445</v>
      </c>
    </row>
    <row r="260" spans="2:7">
      <c r="B260" s="829"/>
      <c r="C260" s="829"/>
      <c r="D260" s="830"/>
      <c r="E260" s="823"/>
      <c r="F260" s="823"/>
      <c r="G260" s="820"/>
    </row>
    <row r="261" spans="1:7">
      <c r="A261" s="798" t="s">
        <v>891</v>
      </c>
      <c r="B261" s="833"/>
      <c r="C261" s="833"/>
      <c r="D261" s="830"/>
      <c r="E261" s="823"/>
      <c r="F261" s="823"/>
      <c r="G261" s="820"/>
    </row>
    <row r="262" spans="2:7">
      <c r="B262" s="812" t="s">
        <v>5</v>
      </c>
      <c r="C262" s="812" t="s">
        <v>6</v>
      </c>
      <c r="D262" s="813" t="s">
        <v>7</v>
      </c>
      <c r="E262" s="814" t="s">
        <v>788</v>
      </c>
      <c r="F262" s="814" t="s">
        <v>788</v>
      </c>
      <c r="G262" s="814" t="s">
        <v>892</v>
      </c>
    </row>
    <row r="263" spans="2:7">
      <c r="B263" s="815"/>
      <c r="C263" s="815"/>
      <c r="D263" s="816"/>
      <c r="E263" s="814" t="s">
        <v>790</v>
      </c>
      <c r="F263" s="814" t="s">
        <v>10</v>
      </c>
      <c r="G263" s="814" t="s">
        <v>11</v>
      </c>
    </row>
    <row r="264" ht="16.5" customHeight="1" spans="2:7">
      <c r="B264" s="815" t="s">
        <v>104</v>
      </c>
      <c r="C264" s="815" t="s">
        <v>105</v>
      </c>
      <c r="D264" s="817" t="s">
        <v>883</v>
      </c>
      <c r="E264" s="818">
        <f>F264-5</f>
        <v>44372</v>
      </c>
      <c r="F264" s="818">
        <v>44377</v>
      </c>
      <c r="G264" s="818">
        <f>F264+35</f>
        <v>44412</v>
      </c>
    </row>
    <row r="265" spans="2:7">
      <c r="B265" s="815" t="s">
        <v>107</v>
      </c>
      <c r="C265" s="815" t="s">
        <v>884</v>
      </c>
      <c r="D265" s="819"/>
      <c r="E265" s="818">
        <f t="shared" ref="E265:E269" si="74">F265-5</f>
        <v>44379</v>
      </c>
      <c r="F265" s="818">
        <v>44384</v>
      </c>
      <c r="G265" s="818">
        <f t="shared" ref="G265:G269" si="75">F265+35</f>
        <v>44419</v>
      </c>
    </row>
    <row r="266" spans="2:7">
      <c r="B266" s="815"/>
      <c r="C266" s="815"/>
      <c r="D266" s="819"/>
      <c r="E266" s="818">
        <f t="shared" si="74"/>
        <v>44386</v>
      </c>
      <c r="F266" s="818">
        <f t="shared" ref="F266:F269" si="76">F265+7</f>
        <v>44391</v>
      </c>
      <c r="G266" s="818">
        <f t="shared" si="75"/>
        <v>44426</v>
      </c>
    </row>
    <row r="267" spans="2:7">
      <c r="B267" s="815" t="s">
        <v>109</v>
      </c>
      <c r="C267" s="815" t="s">
        <v>885</v>
      </c>
      <c r="D267" s="819"/>
      <c r="E267" s="818">
        <f t="shared" si="74"/>
        <v>44393</v>
      </c>
      <c r="F267" s="818">
        <f t="shared" si="76"/>
        <v>44398</v>
      </c>
      <c r="G267" s="818">
        <f t="shared" si="75"/>
        <v>44433</v>
      </c>
    </row>
    <row r="268" spans="2:7">
      <c r="B268" s="815" t="s">
        <v>886</v>
      </c>
      <c r="C268" s="815" t="s">
        <v>112</v>
      </c>
      <c r="D268" s="821"/>
      <c r="E268" s="818">
        <f t="shared" si="74"/>
        <v>44400</v>
      </c>
      <c r="F268" s="818">
        <f t="shared" si="76"/>
        <v>44405</v>
      </c>
      <c r="G268" s="818">
        <f t="shared" si="75"/>
        <v>44440</v>
      </c>
    </row>
    <row r="269" spans="2:7">
      <c r="B269" s="815" t="s">
        <v>887</v>
      </c>
      <c r="C269" s="815" t="s">
        <v>888</v>
      </c>
      <c r="D269" s="822"/>
      <c r="E269" s="818">
        <f t="shared" si="74"/>
        <v>44407</v>
      </c>
      <c r="F269" s="818">
        <f t="shared" si="76"/>
        <v>44412</v>
      </c>
      <c r="G269" s="818">
        <f t="shared" si="75"/>
        <v>44447</v>
      </c>
    </row>
    <row r="270" spans="2:7">
      <c r="B270" s="829"/>
      <c r="C270" s="829"/>
      <c r="D270" s="830"/>
      <c r="E270" s="823"/>
      <c r="F270" s="823"/>
      <c r="G270" s="823"/>
    </row>
    <row r="271" spans="1:3">
      <c r="A271" s="798" t="s">
        <v>893</v>
      </c>
      <c r="B271" s="799"/>
      <c r="C271" s="799"/>
    </row>
    <row r="272" spans="2:8">
      <c r="B272" s="812" t="s">
        <v>5</v>
      </c>
      <c r="C272" s="812" t="s">
        <v>6</v>
      </c>
      <c r="D272" s="813" t="s">
        <v>7</v>
      </c>
      <c r="E272" s="814" t="s">
        <v>788</v>
      </c>
      <c r="F272" s="814" t="s">
        <v>788</v>
      </c>
      <c r="G272" s="814" t="s">
        <v>894</v>
      </c>
      <c r="H272" s="814" t="s">
        <v>895</v>
      </c>
    </row>
    <row r="273" spans="2:8">
      <c r="B273" s="815"/>
      <c r="C273" s="815"/>
      <c r="D273" s="816"/>
      <c r="E273" s="814" t="s">
        <v>790</v>
      </c>
      <c r="F273" s="814" t="s">
        <v>10</v>
      </c>
      <c r="G273" s="814" t="s">
        <v>11</v>
      </c>
      <c r="H273" s="814" t="s">
        <v>11</v>
      </c>
    </row>
    <row r="274" ht="16.5" customHeight="1" spans="2:8">
      <c r="B274" s="815" t="s">
        <v>896</v>
      </c>
      <c r="C274" s="815" t="s">
        <v>897</v>
      </c>
      <c r="D274" s="817" t="s">
        <v>898</v>
      </c>
      <c r="E274" s="818">
        <f>F274-6</f>
        <v>44378</v>
      </c>
      <c r="F274" s="818">
        <v>44384</v>
      </c>
      <c r="G274" s="818">
        <f>F274+28</f>
        <v>44412</v>
      </c>
      <c r="H274" s="818" t="s">
        <v>899</v>
      </c>
    </row>
    <row r="275" spans="2:8">
      <c r="B275" s="815" t="s">
        <v>900</v>
      </c>
      <c r="C275" s="815" t="s">
        <v>901</v>
      </c>
      <c r="D275" s="819"/>
      <c r="E275" s="818">
        <f t="shared" ref="E275:E278" si="77">F275-6</f>
        <v>44385</v>
      </c>
      <c r="F275" s="818">
        <v>44391</v>
      </c>
      <c r="G275" s="818">
        <f t="shared" ref="G275:G278" si="78">F275+28</f>
        <v>44419</v>
      </c>
      <c r="H275" s="818" t="s">
        <v>899</v>
      </c>
    </row>
    <row r="276" spans="2:8">
      <c r="B276" s="815" t="s">
        <v>902</v>
      </c>
      <c r="C276" s="815" t="s">
        <v>903</v>
      </c>
      <c r="D276" s="819"/>
      <c r="E276" s="818">
        <f t="shared" si="77"/>
        <v>44392</v>
      </c>
      <c r="F276" s="818">
        <v>44398</v>
      </c>
      <c r="G276" s="818">
        <f t="shared" si="78"/>
        <v>44426</v>
      </c>
      <c r="H276" s="818" t="s">
        <v>899</v>
      </c>
    </row>
    <row r="277" spans="2:8">
      <c r="B277" s="815" t="s">
        <v>904</v>
      </c>
      <c r="C277" s="815" t="s">
        <v>246</v>
      </c>
      <c r="D277" s="821"/>
      <c r="E277" s="818">
        <f t="shared" si="77"/>
        <v>44399</v>
      </c>
      <c r="F277" s="818">
        <v>44405</v>
      </c>
      <c r="G277" s="818">
        <f t="shared" si="78"/>
        <v>44433</v>
      </c>
      <c r="H277" s="818" t="s">
        <v>899</v>
      </c>
    </row>
    <row r="278" spans="2:8">
      <c r="B278" s="815"/>
      <c r="C278" s="815"/>
      <c r="D278" s="822"/>
      <c r="E278" s="818">
        <f t="shared" si="77"/>
        <v>44347</v>
      </c>
      <c r="F278" s="818">
        <v>44353</v>
      </c>
      <c r="G278" s="818">
        <f t="shared" si="78"/>
        <v>44381</v>
      </c>
      <c r="H278" s="818" t="s">
        <v>899</v>
      </c>
    </row>
    <row r="279" spans="2:6">
      <c r="B279" s="845"/>
      <c r="C279" s="833"/>
      <c r="D279" s="830"/>
      <c r="E279" s="823"/>
      <c r="F279" s="823"/>
    </row>
    <row r="280" spans="1:1">
      <c r="A280" s="798" t="s">
        <v>169</v>
      </c>
    </row>
    <row r="281" spans="2:7">
      <c r="B281" s="812" t="s">
        <v>5</v>
      </c>
      <c r="C281" s="812" t="s">
        <v>6</v>
      </c>
      <c r="D281" s="813" t="s">
        <v>7</v>
      </c>
      <c r="E281" s="814" t="s">
        <v>788</v>
      </c>
      <c r="F281" s="814" t="s">
        <v>788</v>
      </c>
      <c r="G281" s="814" t="s">
        <v>169</v>
      </c>
    </row>
    <row r="282" spans="2:7">
      <c r="B282" s="815"/>
      <c r="C282" s="815"/>
      <c r="D282" s="816"/>
      <c r="E282" s="814" t="s">
        <v>790</v>
      </c>
      <c r="F282" s="814" t="s">
        <v>10</v>
      </c>
      <c r="G282" s="814" t="s">
        <v>11</v>
      </c>
    </row>
    <row r="283" spans="2:7">
      <c r="B283" s="815" t="s">
        <v>896</v>
      </c>
      <c r="C283" s="815" t="s">
        <v>897</v>
      </c>
      <c r="D283" s="817" t="s">
        <v>898</v>
      </c>
      <c r="E283" s="818">
        <f>F283-6</f>
        <v>44378</v>
      </c>
      <c r="F283" s="818">
        <v>44384</v>
      </c>
      <c r="G283" s="818">
        <f>F283+23</f>
        <v>44407</v>
      </c>
    </row>
    <row r="284" spans="2:7">
      <c r="B284" s="815" t="s">
        <v>900</v>
      </c>
      <c r="C284" s="815" t="s">
        <v>901</v>
      </c>
      <c r="D284" s="819"/>
      <c r="E284" s="818">
        <f t="shared" ref="E284:E287" si="79">F284-6</f>
        <v>44385</v>
      </c>
      <c r="F284" s="818">
        <v>44391</v>
      </c>
      <c r="G284" s="818">
        <f t="shared" ref="G284:G287" si="80">F284+23</f>
        <v>44414</v>
      </c>
    </row>
    <row r="285" spans="2:7">
      <c r="B285" s="815" t="s">
        <v>902</v>
      </c>
      <c r="C285" s="815" t="s">
        <v>903</v>
      </c>
      <c r="D285" s="819"/>
      <c r="E285" s="818">
        <f t="shared" si="79"/>
        <v>44392</v>
      </c>
      <c r="F285" s="818">
        <v>44398</v>
      </c>
      <c r="G285" s="818">
        <f t="shared" si="80"/>
        <v>44421</v>
      </c>
    </row>
    <row r="286" spans="2:7">
      <c r="B286" s="815" t="s">
        <v>904</v>
      </c>
      <c r="C286" s="815" t="s">
        <v>246</v>
      </c>
      <c r="D286" s="821"/>
      <c r="E286" s="818">
        <f t="shared" si="79"/>
        <v>44399</v>
      </c>
      <c r="F286" s="818">
        <v>44405</v>
      </c>
      <c r="G286" s="818">
        <f t="shared" si="80"/>
        <v>44428</v>
      </c>
    </row>
    <row r="287" spans="2:7">
      <c r="B287" s="815"/>
      <c r="C287" s="815"/>
      <c r="D287" s="822"/>
      <c r="E287" s="818">
        <f t="shared" si="79"/>
        <v>44347</v>
      </c>
      <c r="F287" s="818">
        <v>44353</v>
      </c>
      <c r="G287" s="818">
        <f t="shared" si="80"/>
        <v>44376</v>
      </c>
    </row>
    <row r="288" spans="2:7">
      <c r="B288" s="833"/>
      <c r="C288" s="833"/>
      <c r="D288" s="830"/>
      <c r="E288" s="823"/>
      <c r="F288" s="823"/>
      <c r="G288" s="823"/>
    </row>
    <row r="289" s="797" customFormat="1" spans="1:8">
      <c r="A289" s="831" t="s">
        <v>905</v>
      </c>
      <c r="B289" s="831"/>
      <c r="C289" s="831"/>
      <c r="D289" s="831"/>
      <c r="E289" s="831"/>
      <c r="F289" s="831"/>
      <c r="G289" s="831"/>
      <c r="H289" s="810"/>
    </row>
    <row r="290" spans="1:6">
      <c r="A290" s="798" t="s">
        <v>479</v>
      </c>
      <c r="F290" s="846"/>
    </row>
    <row r="291" spans="2:7">
      <c r="B291" s="812" t="s">
        <v>5</v>
      </c>
      <c r="C291" s="812" t="s">
        <v>6</v>
      </c>
      <c r="D291" s="813" t="s">
        <v>7</v>
      </c>
      <c r="E291" s="814" t="s">
        <v>788</v>
      </c>
      <c r="F291" s="814" t="s">
        <v>788</v>
      </c>
      <c r="G291" s="814" t="s">
        <v>479</v>
      </c>
    </row>
    <row r="292" spans="2:7">
      <c r="B292" s="815"/>
      <c r="C292" s="815"/>
      <c r="D292" s="816"/>
      <c r="E292" s="814" t="s">
        <v>790</v>
      </c>
      <c r="F292" s="814" t="s">
        <v>10</v>
      </c>
      <c r="G292" s="814" t="s">
        <v>11</v>
      </c>
    </row>
    <row r="293" spans="2:7">
      <c r="B293" s="815" t="s">
        <v>906</v>
      </c>
      <c r="C293" s="815" t="s">
        <v>474</v>
      </c>
      <c r="D293" s="822" t="s">
        <v>907</v>
      </c>
      <c r="E293" s="818">
        <f>F293-5</f>
        <v>44376</v>
      </c>
      <c r="F293" s="818">
        <v>44381</v>
      </c>
      <c r="G293" s="818">
        <f>F293+4</f>
        <v>44385</v>
      </c>
    </row>
    <row r="294" spans="2:7">
      <c r="B294" s="815" t="s">
        <v>908</v>
      </c>
      <c r="C294" s="815" t="s">
        <v>322</v>
      </c>
      <c r="D294" s="822"/>
      <c r="E294" s="818">
        <f>E293+7</f>
        <v>44383</v>
      </c>
      <c r="F294" s="818">
        <f>F293+7</f>
        <v>44388</v>
      </c>
      <c r="G294" s="818">
        <f t="shared" ref="G294:G297" si="81">F294+4</f>
        <v>44392</v>
      </c>
    </row>
    <row r="295" spans="2:7">
      <c r="B295" s="815" t="s">
        <v>909</v>
      </c>
      <c r="C295" s="815" t="s">
        <v>325</v>
      </c>
      <c r="D295" s="822"/>
      <c r="E295" s="818">
        <f t="shared" ref="E295:F297" si="82">E294+7</f>
        <v>44390</v>
      </c>
      <c r="F295" s="818">
        <f t="shared" si="82"/>
        <v>44395</v>
      </c>
      <c r="G295" s="818">
        <f t="shared" si="81"/>
        <v>44399</v>
      </c>
    </row>
    <row r="296" spans="2:7">
      <c r="B296" s="815" t="s">
        <v>906</v>
      </c>
      <c r="C296" s="815" t="s">
        <v>326</v>
      </c>
      <c r="D296" s="822"/>
      <c r="E296" s="818">
        <f t="shared" si="82"/>
        <v>44397</v>
      </c>
      <c r="F296" s="818">
        <f t="shared" si="82"/>
        <v>44402</v>
      </c>
      <c r="G296" s="818">
        <f t="shared" si="81"/>
        <v>44406</v>
      </c>
    </row>
    <row r="297" spans="2:7">
      <c r="B297" s="815"/>
      <c r="C297" s="815"/>
      <c r="D297" s="822"/>
      <c r="E297" s="818">
        <f t="shared" si="82"/>
        <v>44404</v>
      </c>
      <c r="F297" s="818">
        <f t="shared" si="82"/>
        <v>44409</v>
      </c>
      <c r="G297" s="818">
        <f t="shared" si="81"/>
        <v>44413</v>
      </c>
    </row>
    <row r="298" spans="6:6">
      <c r="F298" s="846"/>
    </row>
    <row r="299" spans="2:7">
      <c r="B299" s="812" t="s">
        <v>5</v>
      </c>
      <c r="C299" s="812" t="s">
        <v>6</v>
      </c>
      <c r="D299" s="813" t="s">
        <v>7</v>
      </c>
      <c r="E299" s="814" t="s">
        <v>788</v>
      </c>
      <c r="F299" s="814" t="s">
        <v>788</v>
      </c>
      <c r="G299" s="814" t="s">
        <v>479</v>
      </c>
    </row>
    <row r="300" spans="2:7">
      <c r="B300" s="815"/>
      <c r="C300" s="815"/>
      <c r="D300" s="816"/>
      <c r="E300" s="814" t="s">
        <v>790</v>
      </c>
      <c r="F300" s="814" t="s">
        <v>10</v>
      </c>
      <c r="G300" s="814" t="s">
        <v>11</v>
      </c>
    </row>
    <row r="301" spans="2:7">
      <c r="B301" s="818" t="s">
        <v>910</v>
      </c>
      <c r="C301" s="818" t="s">
        <v>312</v>
      </c>
      <c r="D301" s="847" t="s">
        <v>911</v>
      </c>
      <c r="E301" s="818">
        <f>F301-3</f>
        <v>44376</v>
      </c>
      <c r="F301" s="818">
        <v>44379</v>
      </c>
      <c r="G301" s="818">
        <f>F301+3</f>
        <v>44382</v>
      </c>
    </row>
    <row r="302" spans="2:7">
      <c r="B302" s="818" t="s">
        <v>912</v>
      </c>
      <c r="C302" s="818" t="s">
        <v>316</v>
      </c>
      <c r="D302" s="848"/>
      <c r="E302" s="818">
        <f t="shared" ref="E302:E305" si="83">F302-3</f>
        <v>44383</v>
      </c>
      <c r="F302" s="818">
        <v>44386</v>
      </c>
      <c r="G302" s="818">
        <f t="shared" ref="G302:G305" si="84">F302+3</f>
        <v>44389</v>
      </c>
    </row>
    <row r="303" spans="2:7">
      <c r="B303" s="818" t="s">
        <v>913</v>
      </c>
      <c r="C303" s="818" t="s">
        <v>312</v>
      </c>
      <c r="D303" s="848"/>
      <c r="E303" s="818">
        <f t="shared" si="83"/>
        <v>44390</v>
      </c>
      <c r="F303" s="818">
        <v>44393</v>
      </c>
      <c r="G303" s="818">
        <f t="shared" si="84"/>
        <v>44396</v>
      </c>
    </row>
    <row r="304" spans="2:7">
      <c r="B304" s="818" t="s">
        <v>914</v>
      </c>
      <c r="C304" s="818" t="s">
        <v>316</v>
      </c>
      <c r="D304" s="848"/>
      <c r="E304" s="818">
        <f t="shared" si="83"/>
        <v>44397</v>
      </c>
      <c r="F304" s="818">
        <v>44400</v>
      </c>
      <c r="G304" s="818">
        <f t="shared" si="84"/>
        <v>44403</v>
      </c>
    </row>
    <row r="305" spans="2:7">
      <c r="B305" s="818" t="s">
        <v>311</v>
      </c>
      <c r="C305" s="818" t="s">
        <v>316</v>
      </c>
      <c r="D305" s="849"/>
      <c r="E305" s="818">
        <f t="shared" si="83"/>
        <v>44404</v>
      </c>
      <c r="F305" s="818">
        <v>44407</v>
      </c>
      <c r="G305" s="818">
        <f t="shared" si="84"/>
        <v>44410</v>
      </c>
    </row>
    <row r="306" spans="2:3">
      <c r="B306" s="799"/>
      <c r="C306" s="799"/>
    </row>
    <row r="307" spans="2:7">
      <c r="B307" s="812" t="s">
        <v>5</v>
      </c>
      <c r="C307" s="812" t="s">
        <v>6</v>
      </c>
      <c r="D307" s="813" t="s">
        <v>7</v>
      </c>
      <c r="E307" s="814" t="s">
        <v>788</v>
      </c>
      <c r="F307" s="814" t="s">
        <v>788</v>
      </c>
      <c r="G307" s="814" t="s">
        <v>479</v>
      </c>
    </row>
    <row r="308" spans="2:7">
      <c r="B308" s="815"/>
      <c r="C308" s="815"/>
      <c r="D308" s="816"/>
      <c r="E308" s="814" t="s">
        <v>790</v>
      </c>
      <c r="F308" s="814" t="s">
        <v>10</v>
      </c>
      <c r="G308" s="814" t="s">
        <v>11</v>
      </c>
    </row>
    <row r="309" spans="2:7">
      <c r="B309" s="818" t="s">
        <v>439</v>
      </c>
      <c r="C309" s="818" t="s">
        <v>312</v>
      </c>
      <c r="D309" s="822" t="s">
        <v>915</v>
      </c>
      <c r="E309" s="818">
        <f>F309-3</f>
        <v>44378</v>
      </c>
      <c r="F309" s="818">
        <v>44381</v>
      </c>
      <c r="G309" s="818">
        <f>F309+3</f>
        <v>44384</v>
      </c>
    </row>
    <row r="310" spans="2:7">
      <c r="B310" s="818" t="s">
        <v>916</v>
      </c>
      <c r="C310" s="818" t="s">
        <v>917</v>
      </c>
      <c r="D310" s="822"/>
      <c r="E310" s="818">
        <f>E309+7</f>
        <v>44385</v>
      </c>
      <c r="F310" s="818">
        <v>44388</v>
      </c>
      <c r="G310" s="818">
        <f t="shared" ref="G310:G313" si="85">F310+3</f>
        <v>44391</v>
      </c>
    </row>
    <row r="311" spans="2:7">
      <c r="B311" s="818" t="s">
        <v>918</v>
      </c>
      <c r="C311" s="818" t="s">
        <v>316</v>
      </c>
      <c r="D311" s="822"/>
      <c r="E311" s="818">
        <f t="shared" ref="E311:E313" si="86">E310+7</f>
        <v>44392</v>
      </c>
      <c r="F311" s="818">
        <v>44395</v>
      </c>
      <c r="G311" s="818">
        <f t="shared" si="85"/>
        <v>44398</v>
      </c>
    </row>
    <row r="312" spans="2:7">
      <c r="B312" s="818" t="s">
        <v>919</v>
      </c>
      <c r="C312" s="818" t="s">
        <v>316</v>
      </c>
      <c r="D312" s="822"/>
      <c r="E312" s="818">
        <f t="shared" si="86"/>
        <v>44399</v>
      </c>
      <c r="F312" s="818">
        <v>44402</v>
      </c>
      <c r="G312" s="818">
        <f t="shared" si="85"/>
        <v>44405</v>
      </c>
    </row>
    <row r="313" spans="2:7">
      <c r="B313" s="818" t="s">
        <v>910</v>
      </c>
      <c r="C313" s="818" t="s">
        <v>316</v>
      </c>
      <c r="D313" s="822"/>
      <c r="E313" s="818">
        <f t="shared" si="86"/>
        <v>44406</v>
      </c>
      <c r="F313" s="818">
        <v>44409</v>
      </c>
      <c r="G313" s="818">
        <f t="shared" si="85"/>
        <v>44412</v>
      </c>
    </row>
    <row r="314" spans="2:3">
      <c r="B314" s="799"/>
      <c r="C314" s="799"/>
    </row>
    <row r="315" spans="1:7">
      <c r="A315" s="798" t="s">
        <v>920</v>
      </c>
      <c r="B315" s="798"/>
      <c r="C315" s="798"/>
      <c r="E315" s="823"/>
      <c r="F315" s="823"/>
      <c r="G315" s="823"/>
    </row>
    <row r="316" spans="2:7">
      <c r="B316" s="812" t="s">
        <v>5</v>
      </c>
      <c r="C316" s="812" t="s">
        <v>6</v>
      </c>
      <c r="D316" s="813" t="s">
        <v>7</v>
      </c>
      <c r="E316" s="814" t="s">
        <v>788</v>
      </c>
      <c r="F316" s="814" t="s">
        <v>788</v>
      </c>
      <c r="G316" s="814" t="s">
        <v>470</v>
      </c>
    </row>
    <row r="317" spans="2:7">
      <c r="B317" s="815"/>
      <c r="C317" s="815"/>
      <c r="D317" s="816"/>
      <c r="E317" s="814" t="s">
        <v>790</v>
      </c>
      <c r="F317" s="814" t="s">
        <v>10</v>
      </c>
      <c r="G317" s="814" t="s">
        <v>11</v>
      </c>
    </row>
    <row r="318" spans="2:7">
      <c r="B318" s="850" t="s">
        <v>921</v>
      </c>
      <c r="C318" s="850" t="s">
        <v>474</v>
      </c>
      <c r="D318" s="822" t="s">
        <v>922</v>
      </c>
      <c r="E318" s="818">
        <f>F318-3</f>
        <v>44375</v>
      </c>
      <c r="F318" s="818">
        <v>44378</v>
      </c>
      <c r="G318" s="818">
        <f>F318+2</f>
        <v>44380</v>
      </c>
    </row>
    <row r="319" spans="2:7">
      <c r="B319" s="850" t="s">
        <v>921</v>
      </c>
      <c r="C319" s="850" t="s">
        <v>322</v>
      </c>
      <c r="D319" s="822"/>
      <c r="E319" s="818">
        <f t="shared" ref="E319:F322" si="87">E318+7</f>
        <v>44382</v>
      </c>
      <c r="F319" s="818">
        <f t="shared" si="87"/>
        <v>44385</v>
      </c>
      <c r="G319" s="818">
        <f t="shared" ref="G319:G322" si="88">F319+2</f>
        <v>44387</v>
      </c>
    </row>
    <row r="320" spans="2:7">
      <c r="B320" s="850" t="s">
        <v>921</v>
      </c>
      <c r="C320" s="850" t="s">
        <v>325</v>
      </c>
      <c r="D320" s="822"/>
      <c r="E320" s="818">
        <f t="shared" si="87"/>
        <v>44389</v>
      </c>
      <c r="F320" s="818">
        <f t="shared" si="87"/>
        <v>44392</v>
      </c>
      <c r="G320" s="818">
        <f t="shared" si="88"/>
        <v>44394</v>
      </c>
    </row>
    <row r="321" spans="2:7">
      <c r="B321" s="850" t="s">
        <v>921</v>
      </c>
      <c r="C321" s="850" t="s">
        <v>326</v>
      </c>
      <c r="D321" s="822"/>
      <c r="E321" s="818">
        <f t="shared" si="87"/>
        <v>44396</v>
      </c>
      <c r="F321" s="818">
        <f t="shared" si="87"/>
        <v>44399</v>
      </c>
      <c r="G321" s="818">
        <f t="shared" si="88"/>
        <v>44401</v>
      </c>
    </row>
    <row r="322" spans="2:7">
      <c r="B322" s="850" t="s">
        <v>208</v>
      </c>
      <c r="C322" s="850" t="s">
        <v>208</v>
      </c>
      <c r="D322" s="822"/>
      <c r="E322" s="818">
        <f t="shared" si="87"/>
        <v>44403</v>
      </c>
      <c r="F322" s="818">
        <f t="shared" si="87"/>
        <v>44406</v>
      </c>
      <c r="G322" s="818">
        <f t="shared" si="88"/>
        <v>44408</v>
      </c>
    </row>
    <row r="323" spans="2:7">
      <c r="B323" s="851"/>
      <c r="C323" s="851"/>
      <c r="E323" s="823"/>
      <c r="F323" s="823"/>
      <c r="G323" s="823"/>
    </row>
    <row r="324" spans="2:7">
      <c r="B324" s="812" t="s">
        <v>5</v>
      </c>
      <c r="C324" s="812" t="s">
        <v>6</v>
      </c>
      <c r="D324" s="813" t="s">
        <v>7</v>
      </c>
      <c r="E324" s="814" t="s">
        <v>788</v>
      </c>
      <c r="F324" s="814" t="s">
        <v>788</v>
      </c>
      <c r="G324" s="814" t="s">
        <v>470</v>
      </c>
    </row>
    <row r="325" spans="2:7">
      <c r="B325" s="815"/>
      <c r="C325" s="815"/>
      <c r="D325" s="816"/>
      <c r="E325" s="814" t="s">
        <v>790</v>
      </c>
      <c r="F325" s="814" t="s">
        <v>10</v>
      </c>
      <c r="G325" s="814" t="s">
        <v>11</v>
      </c>
    </row>
    <row r="326" spans="2:7">
      <c r="B326" s="850" t="s">
        <v>923</v>
      </c>
      <c r="C326" s="815" t="s">
        <v>322</v>
      </c>
      <c r="D326" s="822" t="s">
        <v>924</v>
      </c>
      <c r="E326" s="818">
        <f>F326-3</f>
        <v>44378</v>
      </c>
      <c r="F326" s="818">
        <v>44381</v>
      </c>
      <c r="G326" s="818">
        <f>F326+3</f>
        <v>44384</v>
      </c>
    </row>
    <row r="327" spans="2:7">
      <c r="B327" s="850" t="s">
        <v>923</v>
      </c>
      <c r="C327" s="815" t="s">
        <v>325</v>
      </c>
      <c r="D327" s="822"/>
      <c r="E327" s="818">
        <f>E326+7</f>
        <v>44385</v>
      </c>
      <c r="F327" s="818">
        <f t="shared" ref="F327" si="89">F326+7</f>
        <v>44388</v>
      </c>
      <c r="G327" s="818">
        <f t="shared" ref="G327:G330" si="90">F327+3</f>
        <v>44391</v>
      </c>
    </row>
    <row r="328" spans="2:7">
      <c r="B328" s="850" t="s">
        <v>923</v>
      </c>
      <c r="C328" s="815" t="s">
        <v>326</v>
      </c>
      <c r="D328" s="822"/>
      <c r="E328" s="818">
        <f t="shared" ref="E328:F330" si="91">E327+7</f>
        <v>44392</v>
      </c>
      <c r="F328" s="818">
        <f t="shared" si="91"/>
        <v>44395</v>
      </c>
      <c r="G328" s="818">
        <f t="shared" si="90"/>
        <v>44398</v>
      </c>
    </row>
    <row r="329" spans="2:7">
      <c r="B329" s="850" t="s">
        <v>923</v>
      </c>
      <c r="C329" s="815" t="s">
        <v>327</v>
      </c>
      <c r="D329" s="822"/>
      <c r="E329" s="818">
        <f t="shared" si="91"/>
        <v>44399</v>
      </c>
      <c r="F329" s="818">
        <f t="shared" si="91"/>
        <v>44402</v>
      </c>
      <c r="G329" s="818">
        <f t="shared" si="90"/>
        <v>44405</v>
      </c>
    </row>
    <row r="330" spans="2:7">
      <c r="B330" s="850" t="s">
        <v>923</v>
      </c>
      <c r="C330" s="815" t="s">
        <v>328</v>
      </c>
      <c r="D330" s="822"/>
      <c r="E330" s="818">
        <f t="shared" si="91"/>
        <v>44406</v>
      </c>
      <c r="F330" s="818">
        <f t="shared" si="91"/>
        <v>44409</v>
      </c>
      <c r="G330" s="818">
        <f t="shared" si="90"/>
        <v>44412</v>
      </c>
    </row>
    <row r="331" spans="2:3">
      <c r="B331" s="799"/>
      <c r="C331" s="799"/>
    </row>
    <row r="332" spans="1:8">
      <c r="A332" s="831" t="s">
        <v>271</v>
      </c>
      <c r="B332" s="831"/>
      <c r="C332" s="831"/>
      <c r="D332" s="831"/>
      <c r="E332" s="831"/>
      <c r="F332" s="831"/>
      <c r="G332" s="831"/>
      <c r="H332" s="810"/>
    </row>
    <row r="333" spans="1:1">
      <c r="A333" s="798" t="s">
        <v>925</v>
      </c>
    </row>
    <row r="334" spans="2:7">
      <c r="B334" s="812" t="s">
        <v>5</v>
      </c>
      <c r="C334" s="812" t="s">
        <v>6</v>
      </c>
      <c r="D334" s="813" t="s">
        <v>7</v>
      </c>
      <c r="E334" s="814" t="s">
        <v>788</v>
      </c>
      <c r="F334" s="814" t="s">
        <v>788</v>
      </c>
      <c r="G334" s="814" t="s">
        <v>376</v>
      </c>
    </row>
    <row r="335" spans="2:7">
      <c r="B335" s="815"/>
      <c r="C335" s="815"/>
      <c r="D335" s="816"/>
      <c r="E335" s="814" t="s">
        <v>790</v>
      </c>
      <c r="F335" s="814" t="s">
        <v>10</v>
      </c>
      <c r="G335" s="814" t="s">
        <v>11</v>
      </c>
    </row>
    <row r="336" spans="2:7">
      <c r="B336" s="850" t="s">
        <v>926</v>
      </c>
      <c r="C336" s="850" t="s">
        <v>927</v>
      </c>
      <c r="D336" s="822" t="s">
        <v>928</v>
      </c>
      <c r="E336" s="818">
        <f>F336-3</f>
        <v>44375</v>
      </c>
      <c r="F336" s="818">
        <v>44378</v>
      </c>
      <c r="G336" s="818">
        <f>F336+10</f>
        <v>44388</v>
      </c>
    </row>
    <row r="337" spans="2:7">
      <c r="B337" s="850" t="s">
        <v>929</v>
      </c>
      <c r="C337" s="850" t="s">
        <v>275</v>
      </c>
      <c r="D337" s="822"/>
      <c r="E337" s="818">
        <f t="shared" ref="E337:E340" si="92">E336+7</f>
        <v>44382</v>
      </c>
      <c r="F337" s="818">
        <v>44385</v>
      </c>
      <c r="G337" s="818">
        <f t="shared" ref="G337:G340" si="93">F337+10</f>
        <v>44395</v>
      </c>
    </row>
    <row r="338" spans="2:7">
      <c r="B338" s="850" t="s">
        <v>930</v>
      </c>
      <c r="C338" s="850" t="s">
        <v>931</v>
      </c>
      <c r="D338" s="822"/>
      <c r="E338" s="818">
        <f t="shared" si="92"/>
        <v>44389</v>
      </c>
      <c r="F338" s="818">
        <v>44392</v>
      </c>
      <c r="G338" s="818">
        <f t="shared" si="93"/>
        <v>44402</v>
      </c>
    </row>
    <row r="339" spans="2:7">
      <c r="B339" s="850" t="s">
        <v>932</v>
      </c>
      <c r="C339" s="850" t="s">
        <v>933</v>
      </c>
      <c r="D339" s="822"/>
      <c r="E339" s="818">
        <f t="shared" si="92"/>
        <v>44396</v>
      </c>
      <c r="F339" s="818">
        <v>44399</v>
      </c>
      <c r="G339" s="818">
        <f t="shared" si="93"/>
        <v>44409</v>
      </c>
    </row>
    <row r="340" spans="2:7">
      <c r="B340" s="850" t="s">
        <v>926</v>
      </c>
      <c r="C340" s="850" t="s">
        <v>934</v>
      </c>
      <c r="D340" s="822"/>
      <c r="E340" s="818">
        <f t="shared" si="92"/>
        <v>44403</v>
      </c>
      <c r="F340" s="818">
        <v>44406</v>
      </c>
      <c r="G340" s="818">
        <f t="shared" si="93"/>
        <v>44416</v>
      </c>
    </row>
    <row r="341" spans="2:3">
      <c r="B341" s="799"/>
      <c r="C341" s="799"/>
    </row>
    <row r="342" spans="2:7">
      <c r="B342" s="812" t="s">
        <v>5</v>
      </c>
      <c r="C342" s="812" t="s">
        <v>6</v>
      </c>
      <c r="D342" s="813" t="s">
        <v>7</v>
      </c>
      <c r="E342" s="814" t="s">
        <v>788</v>
      </c>
      <c r="F342" s="814" t="s">
        <v>788</v>
      </c>
      <c r="G342" s="814" t="s">
        <v>376</v>
      </c>
    </row>
    <row r="343" spans="2:7">
      <c r="B343" s="815"/>
      <c r="C343" s="815"/>
      <c r="D343" s="816"/>
      <c r="E343" s="814" t="s">
        <v>790</v>
      </c>
      <c r="F343" s="814" t="s">
        <v>10</v>
      </c>
      <c r="G343" s="814" t="s">
        <v>11</v>
      </c>
    </row>
    <row r="344" spans="2:7">
      <c r="B344" s="850" t="s">
        <v>935</v>
      </c>
      <c r="C344" s="850" t="s">
        <v>275</v>
      </c>
      <c r="D344" s="822" t="s">
        <v>936</v>
      </c>
      <c r="E344" s="818">
        <f>F344-3</f>
        <v>44377</v>
      </c>
      <c r="F344" s="818">
        <v>44380</v>
      </c>
      <c r="G344" s="818">
        <f>F344+7</f>
        <v>44387</v>
      </c>
    </row>
    <row r="345" spans="2:7">
      <c r="B345" s="850" t="s">
        <v>937</v>
      </c>
      <c r="C345" s="850" t="s">
        <v>275</v>
      </c>
      <c r="D345" s="822"/>
      <c r="E345" s="818">
        <f t="shared" ref="E345:E348" si="94">E344+7</f>
        <v>44384</v>
      </c>
      <c r="F345" s="818">
        <v>44387</v>
      </c>
      <c r="G345" s="818">
        <f t="shared" ref="G345:G348" si="95">F345+7</f>
        <v>44394</v>
      </c>
    </row>
    <row r="346" spans="2:7">
      <c r="B346" s="850" t="s">
        <v>938</v>
      </c>
      <c r="C346" s="850" t="s">
        <v>275</v>
      </c>
      <c r="D346" s="822"/>
      <c r="E346" s="818">
        <f t="shared" si="94"/>
        <v>44391</v>
      </c>
      <c r="F346" s="818">
        <v>44394</v>
      </c>
      <c r="G346" s="818">
        <f t="shared" si="95"/>
        <v>44401</v>
      </c>
    </row>
    <row r="347" spans="2:7">
      <c r="B347" s="850" t="s">
        <v>939</v>
      </c>
      <c r="C347" s="850" t="s">
        <v>278</v>
      </c>
      <c r="D347" s="822"/>
      <c r="E347" s="818">
        <f t="shared" si="94"/>
        <v>44398</v>
      </c>
      <c r="F347" s="818">
        <v>44401</v>
      </c>
      <c r="G347" s="818">
        <f t="shared" si="95"/>
        <v>44408</v>
      </c>
    </row>
    <row r="348" spans="2:7">
      <c r="B348" s="850" t="s">
        <v>935</v>
      </c>
      <c r="C348" s="850" t="s">
        <v>278</v>
      </c>
      <c r="D348" s="822"/>
      <c r="E348" s="818">
        <f t="shared" si="94"/>
        <v>44405</v>
      </c>
      <c r="F348" s="818">
        <v>44408</v>
      </c>
      <c r="G348" s="818">
        <f t="shared" si="95"/>
        <v>44415</v>
      </c>
    </row>
    <row r="349" ht="15" spans="2:3">
      <c r="B349" s="852"/>
      <c r="C349" s="853"/>
    </row>
    <row r="350" spans="1:7">
      <c r="A350" s="798" t="s">
        <v>940</v>
      </c>
      <c r="B350" s="809"/>
      <c r="C350" s="809"/>
      <c r="D350" s="809"/>
      <c r="E350" s="809"/>
      <c r="F350" s="798"/>
      <c r="G350" s="798"/>
    </row>
    <row r="351" spans="1:7">
      <c r="A351" s="798"/>
      <c r="B351" s="812" t="s">
        <v>5</v>
      </c>
      <c r="C351" s="812" t="s">
        <v>6</v>
      </c>
      <c r="D351" s="813" t="s">
        <v>7</v>
      </c>
      <c r="E351" s="814" t="s">
        <v>788</v>
      </c>
      <c r="F351" s="814" t="s">
        <v>788</v>
      </c>
      <c r="G351" s="814" t="s">
        <v>941</v>
      </c>
    </row>
    <row r="352" ht="16.5" customHeight="1" spans="1:7">
      <c r="A352" s="798"/>
      <c r="B352" s="815"/>
      <c r="C352" s="815"/>
      <c r="D352" s="816"/>
      <c r="E352" s="814" t="s">
        <v>790</v>
      </c>
      <c r="F352" s="814" t="s">
        <v>10</v>
      </c>
      <c r="G352" s="814" t="s">
        <v>11</v>
      </c>
    </row>
    <row r="353" ht="16.5" customHeight="1" spans="1:7">
      <c r="A353" s="798"/>
      <c r="B353" s="850" t="s">
        <v>926</v>
      </c>
      <c r="C353" s="850" t="s">
        <v>927</v>
      </c>
      <c r="D353" s="822" t="s">
        <v>928</v>
      </c>
      <c r="E353" s="818">
        <f>F353-3</f>
        <v>44375</v>
      </c>
      <c r="F353" s="818">
        <v>44378</v>
      </c>
      <c r="G353" s="818">
        <f>F353+8</f>
        <v>44386</v>
      </c>
    </row>
    <row r="354" ht="16.5" customHeight="1" spans="1:7">
      <c r="A354" s="798"/>
      <c r="B354" s="850" t="s">
        <v>929</v>
      </c>
      <c r="C354" s="850" t="s">
        <v>275</v>
      </c>
      <c r="D354" s="822"/>
      <c r="E354" s="818">
        <f t="shared" ref="E354:E357" si="96">E353+7</f>
        <v>44382</v>
      </c>
      <c r="F354" s="818">
        <v>44385</v>
      </c>
      <c r="G354" s="818">
        <f>F354+8</f>
        <v>44393</v>
      </c>
    </row>
    <row r="355" spans="1:7">
      <c r="A355" s="798"/>
      <c r="B355" s="850" t="s">
        <v>930</v>
      </c>
      <c r="C355" s="850" t="s">
        <v>931</v>
      </c>
      <c r="D355" s="822"/>
      <c r="E355" s="818">
        <f t="shared" si="96"/>
        <v>44389</v>
      </c>
      <c r="F355" s="818">
        <v>44392</v>
      </c>
      <c r="G355" s="818">
        <f t="shared" ref="G355:G357" si="97">F355+8</f>
        <v>44400</v>
      </c>
    </row>
    <row r="356" spans="1:7">
      <c r="A356" s="798"/>
      <c r="B356" s="850" t="s">
        <v>932</v>
      </c>
      <c r="C356" s="850" t="s">
        <v>933</v>
      </c>
      <c r="D356" s="822"/>
      <c r="E356" s="818">
        <f t="shared" si="96"/>
        <v>44396</v>
      </c>
      <c r="F356" s="818">
        <v>44399</v>
      </c>
      <c r="G356" s="818">
        <f t="shared" si="97"/>
        <v>44407</v>
      </c>
    </row>
    <row r="357" spans="1:7">
      <c r="A357" s="798"/>
      <c r="B357" s="850" t="s">
        <v>926</v>
      </c>
      <c r="C357" s="850" t="s">
        <v>934</v>
      </c>
      <c r="D357" s="822"/>
      <c r="E357" s="818">
        <f t="shared" si="96"/>
        <v>44403</v>
      </c>
      <c r="F357" s="818">
        <v>44406</v>
      </c>
      <c r="G357" s="818">
        <f t="shared" si="97"/>
        <v>44414</v>
      </c>
    </row>
    <row r="358" spans="1:3">
      <c r="A358" s="798"/>
      <c r="B358" s="799"/>
      <c r="C358" s="799"/>
    </row>
    <row r="359" spans="2:7">
      <c r="B359" s="812" t="s">
        <v>5</v>
      </c>
      <c r="C359" s="812" t="s">
        <v>6</v>
      </c>
      <c r="D359" s="813" t="s">
        <v>7</v>
      </c>
      <c r="E359" s="814" t="s">
        <v>788</v>
      </c>
      <c r="F359" s="814" t="s">
        <v>788</v>
      </c>
      <c r="G359" s="814" t="s">
        <v>941</v>
      </c>
    </row>
    <row r="360" ht="16.5" customHeight="1" spans="2:7">
      <c r="B360" s="815"/>
      <c r="C360" s="815"/>
      <c r="D360" s="816"/>
      <c r="E360" s="814" t="s">
        <v>790</v>
      </c>
      <c r="F360" s="814" t="s">
        <v>10</v>
      </c>
      <c r="G360" s="814" t="s">
        <v>11</v>
      </c>
    </row>
    <row r="361" ht="16.5" customHeight="1" spans="2:7">
      <c r="B361" s="850" t="s">
        <v>935</v>
      </c>
      <c r="C361" s="850" t="s">
        <v>275</v>
      </c>
      <c r="D361" s="822" t="s">
        <v>936</v>
      </c>
      <c r="E361" s="818">
        <f>F361-3</f>
        <v>44377</v>
      </c>
      <c r="F361" s="818">
        <v>44380</v>
      </c>
      <c r="G361" s="818">
        <f>F361+8</f>
        <v>44388</v>
      </c>
    </row>
    <row r="362" ht="16.5" customHeight="1" spans="2:7">
      <c r="B362" s="850" t="s">
        <v>937</v>
      </c>
      <c r="C362" s="850" t="s">
        <v>275</v>
      </c>
      <c r="D362" s="822"/>
      <c r="E362" s="818">
        <f t="shared" ref="E362:E365" si="98">E361+7</f>
        <v>44384</v>
      </c>
      <c r="F362" s="818">
        <v>44387</v>
      </c>
      <c r="G362" s="818">
        <f t="shared" ref="G362:G365" si="99">F362+8</f>
        <v>44395</v>
      </c>
    </row>
    <row r="363" ht="16.5" customHeight="1" spans="2:7">
      <c r="B363" s="850" t="s">
        <v>938</v>
      </c>
      <c r="C363" s="850" t="s">
        <v>275</v>
      </c>
      <c r="D363" s="822"/>
      <c r="E363" s="818">
        <f t="shared" si="98"/>
        <v>44391</v>
      </c>
      <c r="F363" s="818">
        <v>44394</v>
      </c>
      <c r="G363" s="818">
        <f t="shared" si="99"/>
        <v>44402</v>
      </c>
    </row>
    <row r="364" spans="2:7">
      <c r="B364" s="850" t="s">
        <v>939</v>
      </c>
      <c r="C364" s="850" t="s">
        <v>278</v>
      </c>
      <c r="D364" s="822"/>
      <c r="E364" s="818">
        <f t="shared" si="98"/>
        <v>44398</v>
      </c>
      <c r="F364" s="818">
        <v>44401</v>
      </c>
      <c r="G364" s="818">
        <f t="shared" si="99"/>
        <v>44409</v>
      </c>
    </row>
    <row r="365" spans="2:7">
      <c r="B365" s="850" t="s">
        <v>935</v>
      </c>
      <c r="C365" s="850" t="s">
        <v>278</v>
      </c>
      <c r="D365" s="822"/>
      <c r="E365" s="818">
        <f t="shared" si="98"/>
        <v>44405</v>
      </c>
      <c r="F365" s="818">
        <v>44408</v>
      </c>
      <c r="G365" s="818">
        <f t="shared" si="99"/>
        <v>44416</v>
      </c>
    </row>
    <row r="366" spans="2:7">
      <c r="B366" s="833"/>
      <c r="C366" s="833"/>
      <c r="D366" s="830"/>
      <c r="E366" s="823"/>
      <c r="F366" s="823"/>
      <c r="G366" s="823"/>
    </row>
    <row r="367" spans="1:7">
      <c r="A367" s="798" t="s">
        <v>272</v>
      </c>
      <c r="D367" s="830"/>
      <c r="E367" s="823"/>
      <c r="F367" s="823"/>
      <c r="G367" s="823"/>
    </row>
    <row r="368" spans="2:7">
      <c r="B368" s="812" t="s">
        <v>5</v>
      </c>
      <c r="C368" s="812" t="s">
        <v>6</v>
      </c>
      <c r="D368" s="813" t="s">
        <v>7</v>
      </c>
      <c r="E368" s="814" t="s">
        <v>788</v>
      </c>
      <c r="F368" s="814" t="s">
        <v>788</v>
      </c>
      <c r="G368" s="814" t="s">
        <v>272</v>
      </c>
    </row>
    <row r="369" spans="2:7">
      <c r="B369" s="815"/>
      <c r="C369" s="815"/>
      <c r="D369" s="816"/>
      <c r="E369" s="814" t="s">
        <v>790</v>
      </c>
      <c r="F369" s="814" t="s">
        <v>10</v>
      </c>
      <c r="G369" s="814" t="s">
        <v>11</v>
      </c>
    </row>
    <row r="370" spans="2:7">
      <c r="B370" s="850" t="s">
        <v>935</v>
      </c>
      <c r="C370" s="850" t="s">
        <v>275</v>
      </c>
      <c r="D370" s="822" t="s">
        <v>936</v>
      </c>
      <c r="E370" s="818">
        <f>F370-3</f>
        <v>44377</v>
      </c>
      <c r="F370" s="818">
        <v>44380</v>
      </c>
      <c r="G370" s="818">
        <f>F370+9</f>
        <v>44389</v>
      </c>
    </row>
    <row r="371" spans="2:7">
      <c r="B371" s="850" t="s">
        <v>937</v>
      </c>
      <c r="C371" s="850" t="s">
        <v>275</v>
      </c>
      <c r="D371" s="822"/>
      <c r="E371" s="818">
        <f t="shared" ref="E371:E374" si="100">E370+7</f>
        <v>44384</v>
      </c>
      <c r="F371" s="818">
        <v>44387</v>
      </c>
      <c r="G371" s="818">
        <f t="shared" ref="G371:G374" si="101">F371+9</f>
        <v>44396</v>
      </c>
    </row>
    <row r="372" ht="16.5" customHeight="1" spans="2:7">
      <c r="B372" s="850" t="s">
        <v>938</v>
      </c>
      <c r="C372" s="850" t="s">
        <v>275</v>
      </c>
      <c r="D372" s="822"/>
      <c r="E372" s="818">
        <f t="shared" si="100"/>
        <v>44391</v>
      </c>
      <c r="F372" s="818">
        <v>44394</v>
      </c>
      <c r="G372" s="818">
        <f t="shared" si="101"/>
        <v>44403</v>
      </c>
    </row>
    <row r="373" spans="2:7">
      <c r="B373" s="850" t="s">
        <v>939</v>
      </c>
      <c r="C373" s="850" t="s">
        <v>278</v>
      </c>
      <c r="D373" s="822"/>
      <c r="E373" s="818">
        <f t="shared" si="100"/>
        <v>44398</v>
      </c>
      <c r="F373" s="818">
        <v>44401</v>
      </c>
      <c r="G373" s="818">
        <f t="shared" si="101"/>
        <v>44410</v>
      </c>
    </row>
    <row r="374" spans="2:7">
      <c r="B374" s="850" t="s">
        <v>935</v>
      </c>
      <c r="C374" s="850" t="s">
        <v>278</v>
      </c>
      <c r="D374" s="822"/>
      <c r="E374" s="818">
        <f t="shared" si="100"/>
        <v>44405</v>
      </c>
      <c r="F374" s="818">
        <v>44408</v>
      </c>
      <c r="G374" s="818">
        <f t="shared" si="101"/>
        <v>44417</v>
      </c>
    </row>
    <row r="375" spans="2:7">
      <c r="B375" s="829"/>
      <c r="C375" s="829"/>
      <c r="D375" s="830"/>
      <c r="E375" s="823"/>
      <c r="F375" s="823"/>
      <c r="G375" s="854"/>
    </row>
    <row r="376" spans="1:2">
      <c r="A376" s="798" t="s">
        <v>330</v>
      </c>
      <c r="B376" s="799"/>
    </row>
    <row r="377" spans="2:7">
      <c r="B377" s="812" t="s">
        <v>5</v>
      </c>
      <c r="C377" s="812" t="s">
        <v>6</v>
      </c>
      <c r="D377" s="813" t="s">
        <v>7</v>
      </c>
      <c r="E377" s="814" t="s">
        <v>788</v>
      </c>
      <c r="F377" s="814" t="s">
        <v>788</v>
      </c>
      <c r="G377" s="814" t="s">
        <v>942</v>
      </c>
    </row>
    <row r="378" spans="2:7">
      <c r="B378" s="815"/>
      <c r="C378" s="815"/>
      <c r="D378" s="816"/>
      <c r="E378" s="814" t="s">
        <v>790</v>
      </c>
      <c r="F378" s="814" t="s">
        <v>10</v>
      </c>
      <c r="G378" s="814" t="s">
        <v>11</v>
      </c>
    </row>
    <row r="379" spans="2:7">
      <c r="B379" s="850" t="s">
        <v>943</v>
      </c>
      <c r="C379" s="850" t="s">
        <v>275</v>
      </c>
      <c r="D379" s="822" t="s">
        <v>944</v>
      </c>
      <c r="E379" s="818">
        <f>F379-5</f>
        <v>44372</v>
      </c>
      <c r="F379" s="818">
        <v>44377</v>
      </c>
      <c r="G379" s="818">
        <f>F379+11</f>
        <v>44388</v>
      </c>
    </row>
    <row r="380" spans="2:7">
      <c r="B380" s="850" t="s">
        <v>945</v>
      </c>
      <c r="C380" s="850" t="s">
        <v>275</v>
      </c>
      <c r="D380" s="822"/>
      <c r="E380" s="818">
        <f t="shared" ref="E380:E383" si="102">E379+7</f>
        <v>44379</v>
      </c>
      <c r="F380" s="818">
        <v>44384</v>
      </c>
      <c r="G380" s="818">
        <f t="shared" ref="G380:G383" si="103">F380+11</f>
        <v>44395</v>
      </c>
    </row>
    <row r="381" spans="2:7">
      <c r="B381" s="850" t="s">
        <v>946</v>
      </c>
      <c r="C381" s="850" t="s">
        <v>947</v>
      </c>
      <c r="D381" s="822"/>
      <c r="E381" s="818">
        <f t="shared" si="102"/>
        <v>44386</v>
      </c>
      <c r="F381" s="818">
        <v>44391</v>
      </c>
      <c r="G381" s="818">
        <f t="shared" si="103"/>
        <v>44402</v>
      </c>
    </row>
    <row r="382" spans="2:7">
      <c r="B382" s="850" t="s">
        <v>948</v>
      </c>
      <c r="C382" s="850" t="s">
        <v>275</v>
      </c>
      <c r="D382" s="822"/>
      <c r="E382" s="818">
        <f t="shared" si="102"/>
        <v>44393</v>
      </c>
      <c r="F382" s="818">
        <v>44398</v>
      </c>
      <c r="G382" s="818">
        <f t="shared" si="103"/>
        <v>44409</v>
      </c>
    </row>
    <row r="383" spans="2:7">
      <c r="B383" s="850" t="s">
        <v>943</v>
      </c>
      <c r="C383" s="850" t="s">
        <v>278</v>
      </c>
      <c r="D383" s="822"/>
      <c r="E383" s="818">
        <f t="shared" si="102"/>
        <v>44400</v>
      </c>
      <c r="F383" s="818">
        <v>44405</v>
      </c>
      <c r="G383" s="818">
        <f t="shared" si="103"/>
        <v>44416</v>
      </c>
    </row>
    <row r="384" spans="2:3">
      <c r="B384" s="799"/>
      <c r="C384" s="799"/>
    </row>
    <row r="385" spans="2:7">
      <c r="B385" s="812" t="s">
        <v>5</v>
      </c>
      <c r="C385" s="812" t="s">
        <v>6</v>
      </c>
      <c r="D385" s="813" t="s">
        <v>7</v>
      </c>
      <c r="E385" s="814" t="s">
        <v>788</v>
      </c>
      <c r="F385" s="814" t="s">
        <v>788</v>
      </c>
      <c r="G385" s="814" t="s">
        <v>942</v>
      </c>
    </row>
    <row r="386" spans="2:7">
      <c r="B386" s="815"/>
      <c r="C386" s="815"/>
      <c r="D386" s="816"/>
      <c r="E386" s="814" t="s">
        <v>790</v>
      </c>
      <c r="F386" s="814" t="s">
        <v>10</v>
      </c>
      <c r="G386" s="814" t="s">
        <v>11</v>
      </c>
    </row>
    <row r="387" spans="2:7">
      <c r="B387" s="850" t="s">
        <v>949</v>
      </c>
      <c r="C387" s="850" t="s">
        <v>275</v>
      </c>
      <c r="D387" s="822" t="s">
        <v>950</v>
      </c>
      <c r="E387" s="818">
        <f>F387-4</f>
        <v>44377</v>
      </c>
      <c r="F387" s="818">
        <v>44381</v>
      </c>
      <c r="G387" s="818">
        <f>F387+8</f>
        <v>44389</v>
      </c>
    </row>
    <row r="388" spans="2:7">
      <c r="B388" s="850" t="s">
        <v>951</v>
      </c>
      <c r="C388" s="850" t="s">
        <v>278</v>
      </c>
      <c r="D388" s="822"/>
      <c r="E388" s="818">
        <f>F388-4</f>
        <v>44384</v>
      </c>
      <c r="F388" s="818">
        <v>44388</v>
      </c>
      <c r="G388" s="818">
        <f t="shared" ref="G388:G392" si="104">F388+8</f>
        <v>44396</v>
      </c>
    </row>
    <row r="389" spans="2:7">
      <c r="B389" s="850" t="s">
        <v>952</v>
      </c>
      <c r="C389" s="850" t="s">
        <v>953</v>
      </c>
      <c r="D389" s="822"/>
      <c r="E389" s="818">
        <f t="shared" ref="E389:E392" si="105">E388+7</f>
        <v>44391</v>
      </c>
      <c r="F389" s="818">
        <v>44395</v>
      </c>
      <c r="G389" s="818">
        <f t="shared" si="104"/>
        <v>44403</v>
      </c>
    </row>
    <row r="390" spans="2:7">
      <c r="B390" s="850" t="s">
        <v>949</v>
      </c>
      <c r="C390" s="850" t="s">
        <v>278</v>
      </c>
      <c r="D390" s="822"/>
      <c r="E390" s="818">
        <f t="shared" si="105"/>
        <v>44398</v>
      </c>
      <c r="F390" s="818">
        <v>44402</v>
      </c>
      <c r="G390" s="818">
        <f t="shared" si="104"/>
        <v>44410</v>
      </c>
    </row>
    <row r="391" spans="2:7">
      <c r="B391" s="850"/>
      <c r="C391" s="850"/>
      <c r="D391" s="822"/>
      <c r="E391" s="818">
        <f t="shared" si="105"/>
        <v>44405</v>
      </c>
      <c r="F391" s="818">
        <f>F390+7</f>
        <v>44409</v>
      </c>
      <c r="G391" s="818">
        <f t="shared" si="104"/>
        <v>44417</v>
      </c>
    </row>
    <row r="392" spans="2:7">
      <c r="B392" s="850"/>
      <c r="C392" s="850"/>
      <c r="D392" s="822"/>
      <c r="E392" s="818">
        <f t="shared" si="105"/>
        <v>44412</v>
      </c>
      <c r="F392" s="818">
        <f>F391+7</f>
        <v>44416</v>
      </c>
      <c r="G392" s="818">
        <f t="shared" si="104"/>
        <v>44424</v>
      </c>
    </row>
    <row r="393" ht="15" spans="2:7">
      <c r="B393" s="852"/>
      <c r="C393" s="853"/>
      <c r="D393" s="830"/>
      <c r="E393" s="823"/>
      <c r="F393" s="823"/>
      <c r="G393" s="823"/>
    </row>
    <row r="394" spans="1:3">
      <c r="A394" s="798" t="s">
        <v>343</v>
      </c>
      <c r="B394" s="799"/>
      <c r="C394" s="799"/>
    </row>
    <row r="395" spans="2:7">
      <c r="B395" s="812" t="s">
        <v>5</v>
      </c>
      <c r="C395" s="812" t="s">
        <v>6</v>
      </c>
      <c r="D395" s="813" t="s">
        <v>7</v>
      </c>
      <c r="E395" s="814" t="s">
        <v>788</v>
      </c>
      <c r="F395" s="814" t="s">
        <v>788</v>
      </c>
      <c r="G395" s="814" t="s">
        <v>954</v>
      </c>
    </row>
    <row r="396" spans="2:7">
      <c r="B396" s="815"/>
      <c r="C396" s="815"/>
      <c r="D396" s="816"/>
      <c r="E396" s="814" t="s">
        <v>790</v>
      </c>
      <c r="F396" s="814" t="s">
        <v>10</v>
      </c>
      <c r="G396" s="814" t="s">
        <v>11</v>
      </c>
    </row>
    <row r="397" spans="2:7">
      <c r="B397" s="850" t="s">
        <v>949</v>
      </c>
      <c r="C397" s="850" t="s">
        <v>275</v>
      </c>
      <c r="D397" s="822" t="s">
        <v>950</v>
      </c>
      <c r="E397" s="818">
        <f>F397-4</f>
        <v>44377</v>
      </c>
      <c r="F397" s="818">
        <v>44381</v>
      </c>
      <c r="G397" s="818">
        <f>F397+11</f>
        <v>44392</v>
      </c>
    </row>
    <row r="398" spans="2:7">
      <c r="B398" s="850" t="s">
        <v>951</v>
      </c>
      <c r="C398" s="850" t="s">
        <v>278</v>
      </c>
      <c r="D398" s="822"/>
      <c r="E398" s="818">
        <f>F398-4</f>
        <v>44384</v>
      </c>
      <c r="F398" s="818">
        <v>44388</v>
      </c>
      <c r="G398" s="818">
        <f>F398+11</f>
        <v>44399</v>
      </c>
    </row>
    <row r="399" spans="2:7">
      <c r="B399" s="850" t="s">
        <v>952</v>
      </c>
      <c r="C399" s="850" t="s">
        <v>953</v>
      </c>
      <c r="D399" s="822"/>
      <c r="E399" s="818">
        <f t="shared" ref="E399:E402" si="106">E398+7</f>
        <v>44391</v>
      </c>
      <c r="F399" s="818">
        <v>44395</v>
      </c>
      <c r="G399" s="818">
        <f t="shared" ref="G399:G402" si="107">F399+11</f>
        <v>44406</v>
      </c>
    </row>
    <row r="400" spans="2:7">
      <c r="B400" s="850" t="s">
        <v>949</v>
      </c>
      <c r="C400" s="850" t="s">
        <v>278</v>
      </c>
      <c r="D400" s="822"/>
      <c r="E400" s="818">
        <f t="shared" si="106"/>
        <v>44398</v>
      </c>
      <c r="F400" s="818">
        <v>44402</v>
      </c>
      <c r="G400" s="818">
        <f t="shared" si="107"/>
        <v>44413</v>
      </c>
    </row>
    <row r="401" spans="2:7">
      <c r="B401" s="850"/>
      <c r="C401" s="850"/>
      <c r="D401" s="822"/>
      <c r="E401" s="818">
        <f t="shared" si="106"/>
        <v>44405</v>
      </c>
      <c r="F401" s="818">
        <f>F400+7</f>
        <v>44409</v>
      </c>
      <c r="G401" s="818">
        <f t="shared" si="107"/>
        <v>44420</v>
      </c>
    </row>
    <row r="402" spans="2:7">
      <c r="B402" s="850"/>
      <c r="C402" s="850"/>
      <c r="D402" s="822"/>
      <c r="E402" s="818">
        <f t="shared" si="106"/>
        <v>44412</v>
      </c>
      <c r="F402" s="818">
        <f>F401+7</f>
        <v>44416</v>
      </c>
      <c r="G402" s="818">
        <f t="shared" si="107"/>
        <v>44427</v>
      </c>
    </row>
    <row r="403" ht="15" spans="2:6">
      <c r="B403" s="852"/>
      <c r="C403" s="853"/>
      <c r="E403" s="823"/>
      <c r="F403" s="823"/>
    </row>
    <row r="404" spans="1:7">
      <c r="A404" s="798" t="s">
        <v>955</v>
      </c>
      <c r="B404" s="833"/>
      <c r="C404" s="833"/>
      <c r="D404" s="830"/>
      <c r="E404" s="823"/>
      <c r="F404" s="823"/>
      <c r="G404" s="854"/>
    </row>
    <row r="405" spans="1:7">
      <c r="A405" s="798"/>
      <c r="B405" s="812" t="s">
        <v>5</v>
      </c>
      <c r="C405" s="812" t="s">
        <v>6</v>
      </c>
      <c r="D405" s="813" t="s">
        <v>7</v>
      </c>
      <c r="E405" s="814" t="s">
        <v>788</v>
      </c>
      <c r="F405" s="814" t="s">
        <v>788</v>
      </c>
      <c r="G405" s="814" t="s">
        <v>955</v>
      </c>
    </row>
    <row r="406" spans="1:7">
      <c r="A406" s="798"/>
      <c r="B406" s="815"/>
      <c r="C406" s="815"/>
      <c r="D406" s="816"/>
      <c r="E406" s="814" t="s">
        <v>790</v>
      </c>
      <c r="F406" s="814" t="s">
        <v>10</v>
      </c>
      <c r="G406" s="814" t="s">
        <v>11</v>
      </c>
    </row>
    <row r="407" spans="1:7">
      <c r="A407" s="798"/>
      <c r="B407" s="850" t="s">
        <v>956</v>
      </c>
      <c r="C407" s="850" t="s">
        <v>957</v>
      </c>
      <c r="D407" s="822" t="s">
        <v>958</v>
      </c>
      <c r="E407" s="818">
        <f>F407-4</f>
        <v>44377</v>
      </c>
      <c r="F407" s="818">
        <v>44381</v>
      </c>
      <c r="G407" s="818">
        <f>F407+8</f>
        <v>44389</v>
      </c>
    </row>
    <row r="408" spans="1:7">
      <c r="A408" s="798"/>
      <c r="B408" s="850" t="s">
        <v>959</v>
      </c>
      <c r="C408" s="850" t="s">
        <v>960</v>
      </c>
      <c r="D408" s="822"/>
      <c r="E408" s="818">
        <f t="shared" ref="E408:F411" si="108">E407+7</f>
        <v>44384</v>
      </c>
      <c r="F408" s="818">
        <v>44390</v>
      </c>
      <c r="G408" s="818">
        <f t="shared" ref="G408:G411" si="109">F408+8</f>
        <v>44398</v>
      </c>
    </row>
    <row r="409" spans="1:7">
      <c r="A409" s="798"/>
      <c r="B409" s="850" t="s">
        <v>961</v>
      </c>
      <c r="C409" s="850" t="s">
        <v>962</v>
      </c>
      <c r="D409" s="822"/>
      <c r="E409" s="818">
        <f t="shared" si="108"/>
        <v>44391</v>
      </c>
      <c r="F409" s="818">
        <v>44395</v>
      </c>
      <c r="G409" s="818">
        <f t="shared" si="109"/>
        <v>44403</v>
      </c>
    </row>
    <row r="410" spans="1:7">
      <c r="A410" s="798"/>
      <c r="B410" s="850" t="s">
        <v>963</v>
      </c>
      <c r="C410" s="850" t="s">
        <v>964</v>
      </c>
      <c r="D410" s="822"/>
      <c r="E410" s="818">
        <f t="shared" si="108"/>
        <v>44398</v>
      </c>
      <c r="F410" s="818">
        <f t="shared" si="108"/>
        <v>44402</v>
      </c>
      <c r="G410" s="818">
        <f t="shared" si="109"/>
        <v>44410</v>
      </c>
    </row>
    <row r="411" spans="1:7">
      <c r="A411" s="798"/>
      <c r="B411" s="850"/>
      <c r="C411" s="850"/>
      <c r="D411" s="822"/>
      <c r="E411" s="818">
        <f t="shared" si="108"/>
        <v>44405</v>
      </c>
      <c r="F411" s="818">
        <f t="shared" si="108"/>
        <v>44409</v>
      </c>
      <c r="G411" s="818">
        <f t="shared" si="109"/>
        <v>44417</v>
      </c>
    </row>
    <row r="412" ht="15" spans="1:7">
      <c r="A412" s="798"/>
      <c r="B412" s="855"/>
      <c r="C412" s="853"/>
      <c r="D412" s="830"/>
      <c r="E412" s="823"/>
      <c r="F412" s="823"/>
      <c r="G412" s="854"/>
    </row>
    <row r="413" ht="14.25" spans="1:7">
      <c r="A413" s="798" t="s">
        <v>965</v>
      </c>
      <c r="B413" s="856"/>
      <c r="C413" s="856"/>
      <c r="D413" s="830"/>
      <c r="E413" s="823"/>
      <c r="F413" s="823"/>
      <c r="G413" s="823"/>
    </row>
    <row r="414" spans="2:8">
      <c r="B414" s="812" t="s">
        <v>5</v>
      </c>
      <c r="C414" s="812" t="s">
        <v>6</v>
      </c>
      <c r="D414" s="813" t="s">
        <v>7</v>
      </c>
      <c r="E414" s="814" t="s">
        <v>788</v>
      </c>
      <c r="F414" s="814" t="s">
        <v>788</v>
      </c>
      <c r="G414" s="814" t="s">
        <v>966</v>
      </c>
      <c r="H414" s="814" t="s">
        <v>967</v>
      </c>
    </row>
    <row r="415" spans="2:8">
      <c r="B415" s="815"/>
      <c r="C415" s="815"/>
      <c r="D415" s="816"/>
      <c r="E415" s="814" t="s">
        <v>790</v>
      </c>
      <c r="F415" s="814" t="s">
        <v>10</v>
      </c>
      <c r="G415" s="814" t="s">
        <v>11</v>
      </c>
      <c r="H415" s="814" t="s">
        <v>11</v>
      </c>
    </row>
    <row r="416" spans="2:8">
      <c r="B416" s="850" t="s">
        <v>956</v>
      </c>
      <c r="C416" s="850" t="s">
        <v>957</v>
      </c>
      <c r="D416" s="822" t="s">
        <v>958</v>
      </c>
      <c r="E416" s="818">
        <f>F416-4</f>
        <v>44377</v>
      </c>
      <c r="F416" s="818">
        <v>44381</v>
      </c>
      <c r="G416" s="818">
        <f>F416+13</f>
        <v>44394</v>
      </c>
      <c r="H416" s="818" t="s">
        <v>968</v>
      </c>
    </row>
    <row r="417" spans="2:8">
      <c r="B417" s="850" t="s">
        <v>959</v>
      </c>
      <c r="C417" s="850" t="s">
        <v>960</v>
      </c>
      <c r="D417" s="822"/>
      <c r="E417" s="818">
        <f t="shared" ref="E417:E420" si="110">F417-4</f>
        <v>44386</v>
      </c>
      <c r="F417" s="818">
        <v>44390</v>
      </c>
      <c r="G417" s="818">
        <f t="shared" ref="G417:G420" si="111">F417+13</f>
        <v>44403</v>
      </c>
      <c r="H417" s="818" t="s">
        <v>968</v>
      </c>
    </row>
    <row r="418" spans="2:8">
      <c r="B418" s="850" t="s">
        <v>961</v>
      </c>
      <c r="C418" s="850" t="s">
        <v>962</v>
      </c>
      <c r="D418" s="822"/>
      <c r="E418" s="818">
        <f t="shared" si="110"/>
        <v>44391</v>
      </c>
      <c r="F418" s="818">
        <v>44395</v>
      </c>
      <c r="G418" s="818">
        <f t="shared" si="111"/>
        <v>44408</v>
      </c>
      <c r="H418" s="818" t="s">
        <v>968</v>
      </c>
    </row>
    <row r="419" spans="2:8">
      <c r="B419" s="850" t="s">
        <v>963</v>
      </c>
      <c r="C419" s="850" t="s">
        <v>964</v>
      </c>
      <c r="D419" s="822"/>
      <c r="E419" s="818">
        <f t="shared" si="110"/>
        <v>44398</v>
      </c>
      <c r="F419" s="818">
        <f t="shared" ref="F419:F420" si="112">F418+7</f>
        <v>44402</v>
      </c>
      <c r="G419" s="818">
        <f t="shared" si="111"/>
        <v>44415</v>
      </c>
      <c r="H419" s="818" t="s">
        <v>968</v>
      </c>
    </row>
    <row r="420" spans="2:8">
      <c r="B420" s="850"/>
      <c r="C420" s="850"/>
      <c r="D420" s="822"/>
      <c r="E420" s="818">
        <f t="shared" si="110"/>
        <v>44405</v>
      </c>
      <c r="F420" s="818">
        <f t="shared" si="112"/>
        <v>44409</v>
      </c>
      <c r="G420" s="818">
        <f t="shared" si="111"/>
        <v>44422</v>
      </c>
      <c r="H420" s="818" t="s">
        <v>968</v>
      </c>
    </row>
    <row r="421" ht="14.25" spans="2:7">
      <c r="B421" s="856"/>
      <c r="C421" s="856"/>
      <c r="D421" s="830"/>
      <c r="E421" s="823"/>
      <c r="F421" s="823"/>
      <c r="G421" s="823"/>
    </row>
    <row r="422" spans="1:3">
      <c r="A422" s="798" t="s">
        <v>398</v>
      </c>
      <c r="B422" s="809"/>
      <c r="C422" s="809"/>
    </row>
    <row r="423" spans="2:7">
      <c r="B423" s="812" t="s">
        <v>5</v>
      </c>
      <c r="C423" s="812" t="s">
        <v>6</v>
      </c>
      <c r="D423" s="813" t="s">
        <v>7</v>
      </c>
      <c r="E423" s="814" t="s">
        <v>788</v>
      </c>
      <c r="F423" s="814" t="s">
        <v>788</v>
      </c>
      <c r="G423" s="814" t="s">
        <v>398</v>
      </c>
    </row>
    <row r="424" spans="2:7">
      <c r="B424" s="815"/>
      <c r="C424" s="815"/>
      <c r="D424" s="816"/>
      <c r="E424" s="814" t="s">
        <v>790</v>
      </c>
      <c r="F424" s="814" t="s">
        <v>10</v>
      </c>
      <c r="G424" s="814" t="s">
        <v>11</v>
      </c>
    </row>
    <row r="425" spans="2:7">
      <c r="B425" s="818" t="s">
        <v>910</v>
      </c>
      <c r="C425" s="818" t="s">
        <v>312</v>
      </c>
      <c r="D425" s="822" t="s">
        <v>911</v>
      </c>
      <c r="E425" s="818">
        <f>F425-3</f>
        <v>44376</v>
      </c>
      <c r="F425" s="818">
        <v>44379</v>
      </c>
      <c r="G425" s="818">
        <f>F425+9</f>
        <v>44388</v>
      </c>
    </row>
    <row r="426" spans="2:7">
      <c r="B426" s="818" t="s">
        <v>912</v>
      </c>
      <c r="C426" s="818" t="s">
        <v>316</v>
      </c>
      <c r="D426" s="822"/>
      <c r="E426" s="818">
        <f t="shared" ref="E426:E429" si="113">E425+7</f>
        <v>44383</v>
      </c>
      <c r="F426" s="818">
        <v>44386</v>
      </c>
      <c r="G426" s="818">
        <f t="shared" ref="G426:G429" si="114">F426+9</f>
        <v>44395</v>
      </c>
    </row>
    <row r="427" spans="2:7">
      <c r="B427" s="818" t="s">
        <v>913</v>
      </c>
      <c r="C427" s="818" t="s">
        <v>312</v>
      </c>
      <c r="D427" s="822"/>
      <c r="E427" s="818">
        <f t="shared" si="113"/>
        <v>44390</v>
      </c>
      <c r="F427" s="818">
        <v>44393</v>
      </c>
      <c r="G427" s="818">
        <f t="shared" si="114"/>
        <v>44402</v>
      </c>
    </row>
    <row r="428" spans="2:7">
      <c r="B428" s="818" t="s">
        <v>914</v>
      </c>
      <c r="C428" s="818" t="s">
        <v>316</v>
      </c>
      <c r="D428" s="822"/>
      <c r="E428" s="818">
        <f t="shared" si="113"/>
        <v>44397</v>
      </c>
      <c r="F428" s="818">
        <v>44400</v>
      </c>
      <c r="G428" s="818">
        <f t="shared" si="114"/>
        <v>44409</v>
      </c>
    </row>
    <row r="429" spans="2:7">
      <c r="B429" s="818" t="s">
        <v>311</v>
      </c>
      <c r="C429" s="818" t="s">
        <v>316</v>
      </c>
      <c r="D429" s="822"/>
      <c r="E429" s="818">
        <f t="shared" si="113"/>
        <v>44404</v>
      </c>
      <c r="F429" s="818">
        <v>44407</v>
      </c>
      <c r="G429" s="818">
        <f t="shared" si="114"/>
        <v>44416</v>
      </c>
    </row>
    <row r="430" spans="2:7">
      <c r="B430" s="845"/>
      <c r="C430" s="829"/>
      <c r="D430" s="830"/>
      <c r="E430" s="823"/>
      <c r="F430" s="823"/>
      <c r="G430" s="823"/>
    </row>
    <row r="431" spans="1:7">
      <c r="A431" s="798" t="s">
        <v>375</v>
      </c>
      <c r="B431" s="809"/>
      <c r="C431" s="809"/>
      <c r="D431" s="798"/>
      <c r="E431" s="798"/>
      <c r="F431" s="798"/>
      <c r="G431" s="810"/>
    </row>
    <row r="432" spans="2:7">
      <c r="B432" s="812" t="s">
        <v>5</v>
      </c>
      <c r="C432" s="812" t="s">
        <v>6</v>
      </c>
      <c r="D432" s="813" t="s">
        <v>7</v>
      </c>
      <c r="E432" s="814" t="s">
        <v>788</v>
      </c>
      <c r="F432" s="814" t="s">
        <v>788</v>
      </c>
      <c r="G432" s="814" t="s">
        <v>969</v>
      </c>
    </row>
    <row r="433" spans="2:7">
      <c r="B433" s="815"/>
      <c r="C433" s="815"/>
      <c r="D433" s="816"/>
      <c r="E433" s="814" t="s">
        <v>790</v>
      </c>
      <c r="F433" s="814" t="s">
        <v>10</v>
      </c>
      <c r="G433" s="814" t="s">
        <v>11</v>
      </c>
    </row>
    <row r="434" spans="2:7">
      <c r="B434" s="818" t="s">
        <v>314</v>
      </c>
      <c r="C434" s="818" t="s">
        <v>312</v>
      </c>
      <c r="D434" s="822" t="s">
        <v>970</v>
      </c>
      <c r="E434" s="818">
        <f>F434-5</f>
        <v>44379</v>
      </c>
      <c r="F434" s="818">
        <v>44384</v>
      </c>
      <c r="G434" s="818">
        <f>F434+9</f>
        <v>44393</v>
      </c>
    </row>
    <row r="435" spans="2:7">
      <c r="B435" s="818" t="s">
        <v>315</v>
      </c>
      <c r="C435" s="818" t="s">
        <v>316</v>
      </c>
      <c r="D435" s="822"/>
      <c r="E435" s="818">
        <f t="shared" ref="E435:E438" si="115">F435-5</f>
        <v>44386</v>
      </c>
      <c r="F435" s="818">
        <v>44391</v>
      </c>
      <c r="G435" s="818">
        <f t="shared" ref="G435:G438" si="116">F435+9</f>
        <v>44400</v>
      </c>
    </row>
    <row r="436" spans="2:7">
      <c r="B436" s="818" t="s">
        <v>317</v>
      </c>
      <c r="C436" s="818" t="s">
        <v>316</v>
      </c>
      <c r="D436" s="822"/>
      <c r="E436" s="818">
        <f t="shared" si="115"/>
        <v>44393</v>
      </c>
      <c r="F436" s="818">
        <v>44398</v>
      </c>
      <c r="G436" s="818">
        <f t="shared" si="116"/>
        <v>44407</v>
      </c>
    </row>
    <row r="437" spans="2:7">
      <c r="B437" s="818" t="s">
        <v>318</v>
      </c>
      <c r="C437" s="818" t="s">
        <v>316</v>
      </c>
      <c r="D437" s="822"/>
      <c r="E437" s="818">
        <f t="shared" si="115"/>
        <v>44400</v>
      </c>
      <c r="F437" s="818">
        <v>44405</v>
      </c>
      <c r="G437" s="818">
        <f t="shared" si="116"/>
        <v>44414</v>
      </c>
    </row>
    <row r="438" spans="2:7">
      <c r="B438" s="818" t="s">
        <v>439</v>
      </c>
      <c r="C438" s="818" t="s">
        <v>316</v>
      </c>
      <c r="D438" s="822"/>
      <c r="E438" s="818">
        <f t="shared" si="115"/>
        <v>44407</v>
      </c>
      <c r="F438" s="818">
        <v>44412</v>
      </c>
      <c r="G438" s="818">
        <f t="shared" si="116"/>
        <v>44421</v>
      </c>
    </row>
    <row r="439" spans="2:6">
      <c r="B439" s="799"/>
      <c r="C439" s="799"/>
      <c r="F439" s="797"/>
    </row>
    <row r="440" spans="2:7">
      <c r="B440" s="812" t="s">
        <v>5</v>
      </c>
      <c r="C440" s="812" t="s">
        <v>6</v>
      </c>
      <c r="D440" s="813" t="s">
        <v>7</v>
      </c>
      <c r="E440" s="814" t="s">
        <v>788</v>
      </c>
      <c r="F440" s="814" t="s">
        <v>788</v>
      </c>
      <c r="G440" s="814" t="s">
        <v>969</v>
      </c>
    </row>
    <row r="441" spans="2:7">
      <c r="B441" s="815"/>
      <c r="C441" s="815"/>
      <c r="D441" s="816"/>
      <c r="E441" s="814" t="s">
        <v>790</v>
      </c>
      <c r="F441" s="814" t="s">
        <v>10</v>
      </c>
      <c r="G441" s="814" t="s">
        <v>11</v>
      </c>
    </row>
    <row r="442" spans="2:7">
      <c r="B442" s="818" t="s">
        <v>910</v>
      </c>
      <c r="C442" s="818" t="s">
        <v>312</v>
      </c>
      <c r="D442" s="822" t="s">
        <v>911</v>
      </c>
      <c r="E442" s="818">
        <f>F442-3</f>
        <v>44376</v>
      </c>
      <c r="F442" s="818">
        <v>44379</v>
      </c>
      <c r="G442" s="818">
        <f>F442+10</f>
        <v>44389</v>
      </c>
    </row>
    <row r="443" spans="2:7">
      <c r="B443" s="818" t="s">
        <v>912</v>
      </c>
      <c r="C443" s="818" t="s">
        <v>316</v>
      </c>
      <c r="D443" s="822"/>
      <c r="E443" s="818">
        <f t="shared" ref="E443:E446" si="117">E442+7</f>
        <v>44383</v>
      </c>
      <c r="F443" s="818">
        <v>44386</v>
      </c>
      <c r="G443" s="818">
        <f t="shared" ref="G443:G446" si="118">F443+10</f>
        <v>44396</v>
      </c>
    </row>
    <row r="444" spans="2:7">
      <c r="B444" s="818" t="s">
        <v>913</v>
      </c>
      <c r="C444" s="818" t="s">
        <v>312</v>
      </c>
      <c r="D444" s="822"/>
      <c r="E444" s="818">
        <f t="shared" si="117"/>
        <v>44390</v>
      </c>
      <c r="F444" s="818">
        <v>44393</v>
      </c>
      <c r="G444" s="818">
        <f t="shared" si="118"/>
        <v>44403</v>
      </c>
    </row>
    <row r="445" spans="2:7">
      <c r="B445" s="818" t="s">
        <v>914</v>
      </c>
      <c r="C445" s="818" t="s">
        <v>316</v>
      </c>
      <c r="D445" s="822"/>
      <c r="E445" s="818">
        <f t="shared" si="117"/>
        <v>44397</v>
      </c>
      <c r="F445" s="818">
        <v>44400</v>
      </c>
      <c r="G445" s="818">
        <f t="shared" si="118"/>
        <v>44410</v>
      </c>
    </row>
    <row r="446" spans="2:7">
      <c r="B446" s="818" t="s">
        <v>311</v>
      </c>
      <c r="C446" s="818" t="s">
        <v>316</v>
      </c>
      <c r="D446" s="822"/>
      <c r="E446" s="818">
        <f t="shared" si="117"/>
        <v>44404</v>
      </c>
      <c r="F446" s="818">
        <v>44407</v>
      </c>
      <c r="G446" s="818">
        <f t="shared" si="118"/>
        <v>44417</v>
      </c>
    </row>
    <row r="447" spans="2:3">
      <c r="B447" s="799"/>
      <c r="C447" s="799"/>
    </row>
    <row r="448" spans="2:7">
      <c r="B448" s="812" t="s">
        <v>5</v>
      </c>
      <c r="C448" s="812" t="s">
        <v>6</v>
      </c>
      <c r="D448" s="813" t="s">
        <v>7</v>
      </c>
      <c r="E448" s="814" t="s">
        <v>788</v>
      </c>
      <c r="F448" s="814" t="s">
        <v>788</v>
      </c>
      <c r="G448" s="814" t="s">
        <v>969</v>
      </c>
    </row>
    <row r="449" spans="2:7">
      <c r="B449" s="815"/>
      <c r="C449" s="815"/>
      <c r="D449" s="816"/>
      <c r="E449" s="814" t="s">
        <v>790</v>
      </c>
      <c r="F449" s="814" t="s">
        <v>10</v>
      </c>
      <c r="G449" s="814" t="s">
        <v>11</v>
      </c>
    </row>
    <row r="450" spans="2:7">
      <c r="B450" s="850" t="s">
        <v>971</v>
      </c>
      <c r="C450" s="850" t="s">
        <v>369</v>
      </c>
      <c r="D450" s="822" t="s">
        <v>972</v>
      </c>
      <c r="E450" s="818">
        <f>F450-4</f>
        <v>44377</v>
      </c>
      <c r="F450" s="818">
        <v>44381</v>
      </c>
      <c r="G450" s="818">
        <f>F450+7</f>
        <v>44388</v>
      </c>
    </row>
    <row r="451" spans="2:7">
      <c r="B451" s="850" t="s">
        <v>370</v>
      </c>
      <c r="C451" s="850" t="s">
        <v>973</v>
      </c>
      <c r="D451" s="822" t="s">
        <v>974</v>
      </c>
      <c r="E451" s="818" t="s">
        <v>208</v>
      </c>
      <c r="F451" s="818" t="s">
        <v>975</v>
      </c>
      <c r="G451" s="818" t="s">
        <v>208</v>
      </c>
    </row>
    <row r="452" spans="2:7">
      <c r="B452" s="850" t="s">
        <v>365</v>
      </c>
      <c r="C452" s="850" t="s">
        <v>366</v>
      </c>
      <c r="D452" s="822" t="s">
        <v>976</v>
      </c>
      <c r="E452" s="818">
        <f t="shared" ref="E452:E454" si="119">F452-4</f>
        <v>44384</v>
      </c>
      <c r="F452" s="818">
        <v>44388</v>
      </c>
      <c r="G452" s="818">
        <f>F452+7</f>
        <v>44395</v>
      </c>
    </row>
    <row r="453" spans="2:7">
      <c r="B453" s="850" t="s">
        <v>368</v>
      </c>
      <c r="C453" s="850" t="s">
        <v>369</v>
      </c>
      <c r="D453" s="822" t="s">
        <v>977</v>
      </c>
      <c r="E453" s="818">
        <f t="shared" si="119"/>
        <v>44391</v>
      </c>
      <c r="F453" s="818">
        <v>44395</v>
      </c>
      <c r="G453" s="818">
        <f t="shared" ref="G453:G454" si="120">F453+7</f>
        <v>44402</v>
      </c>
    </row>
    <row r="454" spans="2:7">
      <c r="B454" s="850" t="s">
        <v>370</v>
      </c>
      <c r="C454" s="850" t="s">
        <v>371</v>
      </c>
      <c r="D454" s="822"/>
      <c r="E454" s="818">
        <f t="shared" si="119"/>
        <v>44398</v>
      </c>
      <c r="F454" s="818">
        <v>44402</v>
      </c>
      <c r="G454" s="818">
        <f t="shared" si="120"/>
        <v>44409</v>
      </c>
    </row>
    <row r="455" ht="15" spans="2:7">
      <c r="B455" s="857"/>
      <c r="C455" s="858"/>
      <c r="D455" s="859"/>
      <c r="E455" s="823"/>
      <c r="F455" s="823"/>
      <c r="G455" s="797"/>
    </row>
    <row r="456" spans="1:5">
      <c r="A456" s="798" t="s">
        <v>364</v>
      </c>
      <c r="D456" s="798"/>
      <c r="E456" s="798"/>
    </row>
    <row r="457" spans="2:7">
      <c r="B457" s="812" t="s">
        <v>5</v>
      </c>
      <c r="C457" s="812" t="s">
        <v>6</v>
      </c>
      <c r="D457" s="813" t="s">
        <v>7</v>
      </c>
      <c r="E457" s="814" t="s">
        <v>788</v>
      </c>
      <c r="F457" s="814" t="s">
        <v>788</v>
      </c>
      <c r="G457" s="814" t="s">
        <v>364</v>
      </c>
    </row>
    <row r="458" spans="2:7">
      <c r="B458" s="815"/>
      <c r="C458" s="815"/>
      <c r="D458" s="816"/>
      <c r="E458" s="814" t="s">
        <v>790</v>
      </c>
      <c r="F458" s="814" t="s">
        <v>10</v>
      </c>
      <c r="G458" s="814" t="s">
        <v>11</v>
      </c>
    </row>
    <row r="459" spans="2:7">
      <c r="B459" s="850" t="s">
        <v>971</v>
      </c>
      <c r="C459" s="850" t="s">
        <v>369</v>
      </c>
      <c r="D459" s="822" t="s">
        <v>972</v>
      </c>
      <c r="E459" s="818">
        <f>F459-4</f>
        <v>44377</v>
      </c>
      <c r="F459" s="818">
        <v>44381</v>
      </c>
      <c r="G459" s="818">
        <f>F459+6</f>
        <v>44387</v>
      </c>
    </row>
    <row r="460" spans="2:7">
      <c r="B460" s="850" t="s">
        <v>370</v>
      </c>
      <c r="C460" s="850" t="s">
        <v>973</v>
      </c>
      <c r="D460" s="822" t="s">
        <v>974</v>
      </c>
      <c r="E460" s="818" t="s">
        <v>208</v>
      </c>
      <c r="F460" s="818" t="s">
        <v>975</v>
      </c>
      <c r="G460" s="818" t="s">
        <v>208</v>
      </c>
    </row>
    <row r="461" spans="2:7">
      <c r="B461" s="850" t="s">
        <v>365</v>
      </c>
      <c r="C461" s="850" t="s">
        <v>366</v>
      </c>
      <c r="D461" s="822" t="s">
        <v>976</v>
      </c>
      <c r="E461" s="818">
        <f t="shared" ref="E461:E463" si="121">F461-4</f>
        <v>44384</v>
      </c>
      <c r="F461" s="818">
        <v>44388</v>
      </c>
      <c r="G461" s="818">
        <f t="shared" ref="G461:G463" si="122">F461+6</f>
        <v>44394</v>
      </c>
    </row>
    <row r="462" spans="2:7">
      <c r="B462" s="850" t="s">
        <v>368</v>
      </c>
      <c r="C462" s="850" t="s">
        <v>369</v>
      </c>
      <c r="D462" s="822" t="s">
        <v>977</v>
      </c>
      <c r="E462" s="818">
        <f t="shared" si="121"/>
        <v>44391</v>
      </c>
      <c r="F462" s="818">
        <v>44395</v>
      </c>
      <c r="G462" s="818">
        <f t="shared" si="122"/>
        <v>44401</v>
      </c>
    </row>
    <row r="463" spans="2:7">
      <c r="B463" s="850" t="s">
        <v>370</v>
      </c>
      <c r="C463" s="850" t="s">
        <v>371</v>
      </c>
      <c r="D463" s="822"/>
      <c r="E463" s="818">
        <f t="shared" si="121"/>
        <v>44398</v>
      </c>
      <c r="F463" s="818">
        <v>44402</v>
      </c>
      <c r="G463" s="818">
        <f t="shared" si="122"/>
        <v>44408</v>
      </c>
    </row>
    <row r="464" s="797" customFormat="1" spans="1:8">
      <c r="A464" s="799"/>
      <c r="B464" s="845"/>
      <c r="C464" s="829"/>
      <c r="D464" s="830"/>
      <c r="E464" s="823"/>
      <c r="F464" s="823"/>
      <c r="G464" s="799"/>
      <c r="H464" s="799"/>
    </row>
    <row r="465" s="797" customFormat="1" spans="1:16">
      <c r="A465" s="798" t="s">
        <v>302</v>
      </c>
      <c r="B465" s="800"/>
      <c r="C465" s="800"/>
      <c r="D465" s="799"/>
      <c r="E465" s="799"/>
      <c r="F465" s="799"/>
      <c r="G465" s="799"/>
      <c r="H465" s="799"/>
      <c r="I465" s="799"/>
      <c r="J465" s="799"/>
      <c r="K465" s="799"/>
      <c r="L465" s="799"/>
      <c r="M465" s="799"/>
      <c r="N465" s="799"/>
      <c r="O465" s="799"/>
      <c r="P465" s="799"/>
    </row>
    <row r="466" s="797" customFormat="1" spans="1:16">
      <c r="A466" s="798"/>
      <c r="B466" s="812" t="s">
        <v>5</v>
      </c>
      <c r="C466" s="812" t="s">
        <v>6</v>
      </c>
      <c r="D466" s="813" t="s">
        <v>7</v>
      </c>
      <c r="E466" s="814" t="s">
        <v>788</v>
      </c>
      <c r="F466" s="814" t="s">
        <v>788</v>
      </c>
      <c r="G466" s="814" t="s">
        <v>978</v>
      </c>
      <c r="H466" s="799"/>
      <c r="I466" s="799"/>
      <c r="J466" s="799"/>
      <c r="K466" s="799"/>
      <c r="L466" s="799"/>
      <c r="M466" s="799"/>
      <c r="N466" s="799"/>
      <c r="O466" s="799"/>
      <c r="P466" s="799"/>
    </row>
    <row r="467" s="797" customFormat="1" spans="1:16">
      <c r="A467" s="798"/>
      <c r="B467" s="815"/>
      <c r="C467" s="815"/>
      <c r="D467" s="816"/>
      <c r="E467" s="814" t="s">
        <v>790</v>
      </c>
      <c r="F467" s="814" t="s">
        <v>10</v>
      </c>
      <c r="G467" s="814" t="s">
        <v>11</v>
      </c>
      <c r="H467" s="799"/>
      <c r="I467" s="799"/>
      <c r="J467" s="799"/>
      <c r="K467" s="799"/>
      <c r="L467" s="799"/>
      <c r="M467" s="799"/>
      <c r="N467" s="799"/>
      <c r="O467" s="799"/>
      <c r="P467" s="799"/>
    </row>
    <row r="468" s="797" customFormat="1" ht="16.5" customHeight="1" spans="1:16">
      <c r="A468" s="798"/>
      <c r="B468" s="818" t="s">
        <v>314</v>
      </c>
      <c r="C468" s="818" t="s">
        <v>312</v>
      </c>
      <c r="D468" s="822" t="s">
        <v>970</v>
      </c>
      <c r="E468" s="818">
        <f>F468-5</f>
        <v>44379</v>
      </c>
      <c r="F468" s="818">
        <v>44384</v>
      </c>
      <c r="G468" s="818">
        <f>F468+6</f>
        <v>44390</v>
      </c>
      <c r="H468" s="799"/>
      <c r="I468" s="799"/>
      <c r="J468" s="799"/>
      <c r="K468" s="799"/>
      <c r="L468" s="799"/>
      <c r="M468" s="799"/>
      <c r="N468" s="799"/>
      <c r="O468" s="799"/>
      <c r="P468" s="799"/>
    </row>
    <row r="469" s="797" customFormat="1" spans="1:16">
      <c r="A469" s="798"/>
      <c r="B469" s="818" t="s">
        <v>315</v>
      </c>
      <c r="C469" s="818" t="s">
        <v>316</v>
      </c>
      <c r="D469" s="822"/>
      <c r="E469" s="818">
        <f t="shared" ref="E469:E472" si="123">F469-5</f>
        <v>44386</v>
      </c>
      <c r="F469" s="818">
        <v>44391</v>
      </c>
      <c r="G469" s="818">
        <f t="shared" ref="G469:G472" si="124">F469+6</f>
        <v>44397</v>
      </c>
      <c r="H469" s="799"/>
      <c r="I469" s="799"/>
      <c r="J469" s="799"/>
      <c r="K469" s="799"/>
      <c r="L469" s="799"/>
      <c r="M469" s="799"/>
      <c r="N469" s="799"/>
      <c r="O469" s="799"/>
      <c r="P469" s="799"/>
    </row>
    <row r="470" s="797" customFormat="1" ht="16.5" customHeight="1" spans="1:16">
      <c r="A470" s="798"/>
      <c r="B470" s="818" t="s">
        <v>317</v>
      </c>
      <c r="C470" s="818" t="s">
        <v>316</v>
      </c>
      <c r="D470" s="822"/>
      <c r="E470" s="818">
        <f t="shared" si="123"/>
        <v>44393</v>
      </c>
      <c r="F470" s="818">
        <v>44398</v>
      </c>
      <c r="G470" s="818">
        <f t="shared" si="124"/>
        <v>44404</v>
      </c>
      <c r="H470" s="799"/>
      <c r="I470" s="799"/>
      <c r="J470" s="799"/>
      <c r="K470" s="799"/>
      <c r="L470" s="799"/>
      <c r="M470" s="799"/>
      <c r="N470" s="799"/>
      <c r="O470" s="799"/>
      <c r="P470" s="799"/>
    </row>
    <row r="471" s="797" customFormat="1" spans="1:16">
      <c r="A471" s="799"/>
      <c r="B471" s="818" t="s">
        <v>318</v>
      </c>
      <c r="C471" s="818" t="s">
        <v>316</v>
      </c>
      <c r="D471" s="822"/>
      <c r="E471" s="818">
        <f t="shared" si="123"/>
        <v>44400</v>
      </c>
      <c r="F471" s="818">
        <v>44405</v>
      </c>
      <c r="G471" s="818">
        <f t="shared" si="124"/>
        <v>44411</v>
      </c>
      <c r="H471" s="799"/>
      <c r="I471" s="799"/>
      <c r="J471" s="799"/>
      <c r="K471" s="799"/>
      <c r="L471" s="799"/>
      <c r="M471" s="799"/>
      <c r="N471" s="799"/>
      <c r="O471" s="799"/>
      <c r="P471" s="799"/>
    </row>
    <row r="472" s="797" customFormat="1" spans="1:16">
      <c r="A472" s="799"/>
      <c r="B472" s="818" t="s">
        <v>439</v>
      </c>
      <c r="C472" s="818" t="s">
        <v>316</v>
      </c>
      <c r="D472" s="822"/>
      <c r="E472" s="818">
        <f t="shared" si="123"/>
        <v>44407</v>
      </c>
      <c r="F472" s="818">
        <v>44412</v>
      </c>
      <c r="G472" s="818">
        <f t="shared" si="124"/>
        <v>44418</v>
      </c>
      <c r="H472" s="799"/>
      <c r="I472" s="799"/>
      <c r="J472" s="799"/>
      <c r="K472" s="799"/>
      <c r="L472" s="799"/>
      <c r="M472" s="799"/>
      <c r="N472" s="799"/>
      <c r="O472" s="799"/>
      <c r="P472" s="799"/>
    </row>
    <row r="473" s="797" customFormat="1" spans="1:16">
      <c r="A473" s="799"/>
      <c r="B473" s="798"/>
      <c r="C473" s="798"/>
      <c r="D473" s="798"/>
      <c r="E473" s="798"/>
      <c r="F473" s="798"/>
      <c r="G473" s="798"/>
      <c r="H473" s="799"/>
      <c r="I473" s="799"/>
      <c r="J473" s="799"/>
      <c r="K473" s="799"/>
      <c r="L473" s="799"/>
      <c r="M473" s="799"/>
      <c r="N473" s="799"/>
      <c r="O473" s="799"/>
      <c r="P473" s="799"/>
    </row>
    <row r="474" spans="2:7">
      <c r="B474" s="812" t="s">
        <v>5</v>
      </c>
      <c r="C474" s="812" t="s">
        <v>6</v>
      </c>
      <c r="D474" s="813" t="s">
        <v>7</v>
      </c>
      <c r="E474" s="814" t="s">
        <v>788</v>
      </c>
      <c r="F474" s="814" t="s">
        <v>788</v>
      </c>
      <c r="G474" s="814" t="s">
        <v>978</v>
      </c>
    </row>
    <row r="475" ht="16.5" customHeight="1" spans="2:7">
      <c r="B475" s="815"/>
      <c r="C475" s="815"/>
      <c r="D475" s="816"/>
      <c r="E475" s="814" t="s">
        <v>790</v>
      </c>
      <c r="F475" s="814" t="s">
        <v>10</v>
      </c>
      <c r="G475" s="814" t="s">
        <v>11</v>
      </c>
    </row>
    <row r="476" ht="16.5" customHeight="1" spans="2:7">
      <c r="B476" s="818" t="s">
        <v>910</v>
      </c>
      <c r="C476" s="818" t="s">
        <v>312</v>
      </c>
      <c r="D476" s="822" t="s">
        <v>911</v>
      </c>
      <c r="E476" s="818">
        <f>F476-3</f>
        <v>44376</v>
      </c>
      <c r="F476" s="818">
        <v>44379</v>
      </c>
      <c r="G476" s="818">
        <f>F476+6</f>
        <v>44385</v>
      </c>
    </row>
    <row r="477" spans="2:7">
      <c r="B477" s="818" t="s">
        <v>912</v>
      </c>
      <c r="C477" s="818" t="s">
        <v>316</v>
      </c>
      <c r="D477" s="822"/>
      <c r="E477" s="818">
        <f t="shared" ref="E477:E480" si="125">E476+7</f>
        <v>44383</v>
      </c>
      <c r="F477" s="818">
        <v>44386</v>
      </c>
      <c r="G477" s="818">
        <f t="shared" ref="G477:G480" si="126">F477+6</f>
        <v>44392</v>
      </c>
    </row>
    <row r="478" ht="16.5" customHeight="1" spans="2:7">
      <c r="B478" s="818" t="s">
        <v>913</v>
      </c>
      <c r="C478" s="818" t="s">
        <v>312</v>
      </c>
      <c r="D478" s="822"/>
      <c r="E478" s="818">
        <f t="shared" si="125"/>
        <v>44390</v>
      </c>
      <c r="F478" s="818">
        <v>44393</v>
      </c>
      <c r="G478" s="818">
        <f t="shared" si="126"/>
        <v>44399</v>
      </c>
    </row>
    <row r="479" ht="16.5" customHeight="1" spans="2:7">
      <c r="B479" s="818" t="s">
        <v>914</v>
      </c>
      <c r="C479" s="818" t="s">
        <v>316</v>
      </c>
      <c r="D479" s="822"/>
      <c r="E479" s="818">
        <f t="shared" si="125"/>
        <v>44397</v>
      </c>
      <c r="F479" s="818">
        <v>44400</v>
      </c>
      <c r="G479" s="818">
        <f t="shared" si="126"/>
        <v>44406</v>
      </c>
    </row>
    <row r="480" ht="16.5" customHeight="1" spans="2:7">
      <c r="B480" s="818" t="s">
        <v>311</v>
      </c>
      <c r="C480" s="818" t="s">
        <v>316</v>
      </c>
      <c r="D480" s="822"/>
      <c r="E480" s="818">
        <f t="shared" si="125"/>
        <v>44404</v>
      </c>
      <c r="F480" s="818">
        <v>44407</v>
      </c>
      <c r="G480" s="818">
        <f t="shared" si="126"/>
        <v>44413</v>
      </c>
    </row>
    <row r="481" spans="2:3">
      <c r="B481" s="799"/>
      <c r="C481" s="799"/>
    </row>
    <row r="482" spans="2:7">
      <c r="B482" s="812" t="s">
        <v>5</v>
      </c>
      <c r="C482" s="812" t="s">
        <v>6</v>
      </c>
      <c r="D482" s="813" t="s">
        <v>7</v>
      </c>
      <c r="E482" s="814" t="s">
        <v>788</v>
      </c>
      <c r="F482" s="814" t="s">
        <v>788</v>
      </c>
      <c r="G482" s="814" t="s">
        <v>978</v>
      </c>
    </row>
    <row r="483" spans="2:7">
      <c r="B483" s="815"/>
      <c r="C483" s="815"/>
      <c r="D483" s="816"/>
      <c r="E483" s="814" t="s">
        <v>790</v>
      </c>
      <c r="F483" s="814" t="s">
        <v>10</v>
      </c>
      <c r="G483" s="814" t="s">
        <v>11</v>
      </c>
    </row>
    <row r="484" ht="16.5" customHeight="1" spans="2:7">
      <c r="B484" s="818" t="s">
        <v>439</v>
      </c>
      <c r="C484" s="818" t="s">
        <v>312</v>
      </c>
      <c r="D484" s="822" t="s">
        <v>915</v>
      </c>
      <c r="E484" s="818">
        <f>F484-3</f>
        <v>44378</v>
      </c>
      <c r="F484" s="818">
        <v>44381</v>
      </c>
      <c r="G484" s="818">
        <f>F484+6</f>
        <v>44387</v>
      </c>
    </row>
    <row r="485" spans="2:7">
      <c r="B485" s="818" t="s">
        <v>916</v>
      </c>
      <c r="C485" s="818" t="s">
        <v>917</v>
      </c>
      <c r="D485" s="822"/>
      <c r="E485" s="818">
        <f t="shared" ref="E485:E488" si="127">F485-3</f>
        <v>44385</v>
      </c>
      <c r="F485" s="818">
        <v>44388</v>
      </c>
      <c r="G485" s="818">
        <f t="shared" ref="G485:G488" si="128">F485+6</f>
        <v>44394</v>
      </c>
    </row>
    <row r="486" spans="2:7">
      <c r="B486" s="818" t="s">
        <v>918</v>
      </c>
      <c r="C486" s="818" t="s">
        <v>316</v>
      </c>
      <c r="D486" s="822"/>
      <c r="E486" s="818">
        <f t="shared" si="127"/>
        <v>44392</v>
      </c>
      <c r="F486" s="818">
        <v>44395</v>
      </c>
      <c r="G486" s="818">
        <f t="shared" si="128"/>
        <v>44401</v>
      </c>
    </row>
    <row r="487" spans="2:7">
      <c r="B487" s="818" t="s">
        <v>919</v>
      </c>
      <c r="C487" s="818" t="s">
        <v>316</v>
      </c>
      <c r="D487" s="822"/>
      <c r="E487" s="818">
        <f t="shared" si="127"/>
        <v>44399</v>
      </c>
      <c r="F487" s="818">
        <v>44402</v>
      </c>
      <c r="G487" s="818">
        <f t="shared" si="128"/>
        <v>44408</v>
      </c>
    </row>
    <row r="488" spans="2:7">
      <c r="B488" s="818" t="s">
        <v>910</v>
      </c>
      <c r="C488" s="818" t="s">
        <v>316</v>
      </c>
      <c r="D488" s="822"/>
      <c r="E488" s="818">
        <f t="shared" si="127"/>
        <v>44406</v>
      </c>
      <c r="F488" s="818">
        <v>44409</v>
      </c>
      <c r="G488" s="818">
        <f t="shared" si="128"/>
        <v>44415</v>
      </c>
    </row>
    <row r="489" spans="2:3">
      <c r="B489" s="799"/>
      <c r="C489" s="799"/>
    </row>
    <row r="490" spans="1:1">
      <c r="A490" s="798" t="s">
        <v>979</v>
      </c>
    </row>
    <row r="491" s="797" customFormat="1" spans="1:10">
      <c r="A491" s="799"/>
      <c r="B491" s="812" t="s">
        <v>5</v>
      </c>
      <c r="C491" s="812" t="s">
        <v>6</v>
      </c>
      <c r="D491" s="813" t="s">
        <v>7</v>
      </c>
      <c r="E491" s="814" t="s">
        <v>788</v>
      </c>
      <c r="F491" s="814" t="s">
        <v>788</v>
      </c>
      <c r="G491" s="814" t="s">
        <v>979</v>
      </c>
      <c r="H491" s="799"/>
      <c r="I491" s="799"/>
      <c r="J491" s="799"/>
    </row>
    <row r="492" spans="2:7">
      <c r="B492" s="815"/>
      <c r="C492" s="815"/>
      <c r="D492" s="816"/>
      <c r="E492" s="814" t="s">
        <v>790</v>
      </c>
      <c r="F492" s="818" t="s">
        <v>10</v>
      </c>
      <c r="G492" s="814" t="s">
        <v>11</v>
      </c>
    </row>
    <row r="493" spans="2:7">
      <c r="B493" s="818" t="s">
        <v>980</v>
      </c>
      <c r="C493" s="818" t="s">
        <v>917</v>
      </c>
      <c r="D493" s="860" t="s">
        <v>981</v>
      </c>
      <c r="E493" s="818">
        <f>F493-3</f>
        <v>44375</v>
      </c>
      <c r="F493" s="818">
        <v>44378</v>
      </c>
      <c r="G493" s="818">
        <f>F493+5</f>
        <v>44383</v>
      </c>
    </row>
    <row r="494" spans="2:7">
      <c r="B494" s="818" t="s">
        <v>982</v>
      </c>
      <c r="C494" s="818" t="s">
        <v>917</v>
      </c>
      <c r="D494" s="861"/>
      <c r="E494" s="818">
        <f t="shared" ref="E494:E497" si="129">E493+7</f>
        <v>44382</v>
      </c>
      <c r="F494" s="818">
        <v>44385</v>
      </c>
      <c r="G494" s="818">
        <f t="shared" ref="G494:G497" si="130">F494+5</f>
        <v>44390</v>
      </c>
    </row>
    <row r="495" spans="2:7">
      <c r="B495" s="818" t="s">
        <v>983</v>
      </c>
      <c r="C495" s="818" t="s">
        <v>917</v>
      </c>
      <c r="D495" s="861"/>
      <c r="E495" s="818">
        <f t="shared" si="129"/>
        <v>44389</v>
      </c>
      <c r="F495" s="818">
        <v>44392</v>
      </c>
      <c r="G495" s="818">
        <f t="shared" si="130"/>
        <v>44397</v>
      </c>
    </row>
    <row r="496" spans="2:7">
      <c r="B496" s="818" t="s">
        <v>980</v>
      </c>
      <c r="C496" s="818" t="s">
        <v>984</v>
      </c>
      <c r="D496" s="861"/>
      <c r="E496" s="818">
        <f t="shared" si="129"/>
        <v>44396</v>
      </c>
      <c r="F496" s="818">
        <v>44399</v>
      </c>
      <c r="G496" s="818">
        <f t="shared" si="130"/>
        <v>44404</v>
      </c>
    </row>
    <row r="497" spans="2:7">
      <c r="B497" s="818" t="s">
        <v>982</v>
      </c>
      <c r="C497" s="818" t="s">
        <v>984</v>
      </c>
      <c r="D497" s="862"/>
      <c r="E497" s="818">
        <f t="shared" si="129"/>
        <v>44403</v>
      </c>
      <c r="F497" s="818">
        <v>44406</v>
      </c>
      <c r="G497" s="818">
        <f t="shared" si="130"/>
        <v>44411</v>
      </c>
    </row>
    <row r="498" spans="2:5">
      <c r="B498" s="845"/>
      <c r="C498" s="845"/>
      <c r="D498" s="845"/>
      <c r="E498" s="845"/>
    </row>
    <row r="499" spans="2:7">
      <c r="B499" s="812" t="s">
        <v>5</v>
      </c>
      <c r="C499" s="812" t="s">
        <v>6</v>
      </c>
      <c r="D499" s="813" t="s">
        <v>7</v>
      </c>
      <c r="E499" s="814" t="s">
        <v>788</v>
      </c>
      <c r="F499" s="814" t="s">
        <v>788</v>
      </c>
      <c r="G499" s="814" t="s">
        <v>979</v>
      </c>
    </row>
    <row r="500" spans="2:7">
      <c r="B500" s="815"/>
      <c r="C500" s="815"/>
      <c r="D500" s="816"/>
      <c r="E500" s="814" t="s">
        <v>790</v>
      </c>
      <c r="F500" s="814" t="s">
        <v>10</v>
      </c>
      <c r="G500" s="814" t="s">
        <v>11</v>
      </c>
    </row>
    <row r="501" spans="2:7">
      <c r="B501" s="818" t="s">
        <v>324</v>
      </c>
      <c r="C501" s="818" t="s">
        <v>985</v>
      </c>
      <c r="D501" s="822" t="s">
        <v>986</v>
      </c>
      <c r="E501" s="818">
        <f>F501-3</f>
        <v>44376</v>
      </c>
      <c r="F501" s="818">
        <v>44379</v>
      </c>
      <c r="G501" s="818">
        <f>F501+5</f>
        <v>44384</v>
      </c>
    </row>
    <row r="502" spans="2:7">
      <c r="B502" s="818" t="s">
        <v>321</v>
      </c>
      <c r="C502" s="818" t="s">
        <v>474</v>
      </c>
      <c r="D502" s="822"/>
      <c r="E502" s="818">
        <f t="shared" ref="E502:E505" si="131">F502-3</f>
        <v>44383</v>
      </c>
      <c r="F502" s="818">
        <v>44386</v>
      </c>
      <c r="G502" s="818">
        <f t="shared" ref="G502:G505" si="132">F502+5</f>
        <v>44391</v>
      </c>
    </row>
    <row r="503" spans="2:7">
      <c r="B503" s="818" t="s">
        <v>324</v>
      </c>
      <c r="C503" s="818" t="s">
        <v>322</v>
      </c>
      <c r="D503" s="822"/>
      <c r="E503" s="818">
        <f t="shared" si="131"/>
        <v>44390</v>
      </c>
      <c r="F503" s="818">
        <v>44393</v>
      </c>
      <c r="G503" s="818">
        <f t="shared" si="132"/>
        <v>44398</v>
      </c>
    </row>
    <row r="504" spans="2:7">
      <c r="B504" s="818" t="s">
        <v>321</v>
      </c>
      <c r="C504" s="818" t="s">
        <v>325</v>
      </c>
      <c r="D504" s="822"/>
      <c r="E504" s="818">
        <f t="shared" si="131"/>
        <v>44397</v>
      </c>
      <c r="F504" s="818">
        <v>44400</v>
      </c>
      <c r="G504" s="818">
        <f t="shared" si="132"/>
        <v>44405</v>
      </c>
    </row>
    <row r="505" spans="2:7">
      <c r="B505" s="818" t="s">
        <v>324</v>
      </c>
      <c r="C505" s="818" t="s">
        <v>326</v>
      </c>
      <c r="D505" s="822"/>
      <c r="E505" s="818">
        <f t="shared" si="131"/>
        <v>44404</v>
      </c>
      <c r="F505" s="818">
        <v>44407</v>
      </c>
      <c r="G505" s="818">
        <f t="shared" si="132"/>
        <v>44412</v>
      </c>
    </row>
    <row r="506" spans="2:3">
      <c r="B506" s="799"/>
      <c r="C506" s="799"/>
    </row>
    <row r="507" spans="2:7">
      <c r="B507" s="812" t="s">
        <v>5</v>
      </c>
      <c r="C507" s="812" t="s">
        <v>6</v>
      </c>
      <c r="D507" s="813" t="s">
        <v>7</v>
      </c>
      <c r="E507" s="814" t="s">
        <v>788</v>
      </c>
      <c r="F507" s="814" t="s">
        <v>788</v>
      </c>
      <c r="G507" s="814" t="s">
        <v>979</v>
      </c>
    </row>
    <row r="508" spans="2:7">
      <c r="B508" s="815"/>
      <c r="C508" s="815"/>
      <c r="D508" s="816"/>
      <c r="E508" s="814" t="s">
        <v>790</v>
      </c>
      <c r="F508" s="814" t="s">
        <v>10</v>
      </c>
      <c r="G508" s="814" t="s">
        <v>11</v>
      </c>
    </row>
    <row r="509" s="797" customFormat="1" spans="1:8">
      <c r="A509" s="799"/>
      <c r="B509" s="818" t="s">
        <v>987</v>
      </c>
      <c r="C509" s="818" t="s">
        <v>917</v>
      </c>
      <c r="D509" s="817" t="s">
        <v>988</v>
      </c>
      <c r="E509" s="818">
        <f>F509-3</f>
        <v>44377</v>
      </c>
      <c r="F509" s="818">
        <v>44380</v>
      </c>
      <c r="G509" s="818">
        <f>F509+4</f>
        <v>44384</v>
      </c>
      <c r="H509" s="799"/>
    </row>
    <row r="510" spans="2:7">
      <c r="B510" s="818" t="s">
        <v>989</v>
      </c>
      <c r="C510" s="818" t="s">
        <v>917</v>
      </c>
      <c r="D510" s="819"/>
      <c r="E510" s="818">
        <f t="shared" ref="E510:E514" si="133">F510-3</f>
        <v>44384</v>
      </c>
      <c r="F510" s="818">
        <v>44387</v>
      </c>
      <c r="G510" s="818">
        <f t="shared" ref="G510:G514" si="134">F510+4</f>
        <v>44391</v>
      </c>
    </row>
    <row r="511" spans="2:7">
      <c r="B511" s="818" t="s">
        <v>990</v>
      </c>
      <c r="C511" s="818" t="s">
        <v>991</v>
      </c>
      <c r="D511" s="819"/>
      <c r="E511" s="818">
        <f t="shared" si="133"/>
        <v>44391</v>
      </c>
      <c r="F511" s="818">
        <v>44394</v>
      </c>
      <c r="G511" s="818">
        <f t="shared" si="134"/>
        <v>44398</v>
      </c>
    </row>
    <row r="512" spans="2:7">
      <c r="B512" s="818" t="s">
        <v>987</v>
      </c>
      <c r="C512" s="818" t="s">
        <v>984</v>
      </c>
      <c r="D512" s="819"/>
      <c r="E512" s="818">
        <f t="shared" si="133"/>
        <v>44398</v>
      </c>
      <c r="F512" s="818">
        <v>44401</v>
      </c>
      <c r="G512" s="818">
        <f t="shared" si="134"/>
        <v>44405</v>
      </c>
    </row>
    <row r="513" spans="2:7">
      <c r="B513" s="818" t="s">
        <v>989</v>
      </c>
      <c r="C513" s="818" t="s">
        <v>984</v>
      </c>
      <c r="D513" s="819"/>
      <c r="E513" s="818">
        <f t="shared" si="133"/>
        <v>44405</v>
      </c>
      <c r="F513" s="818">
        <v>44408</v>
      </c>
      <c r="G513" s="818">
        <f t="shared" si="134"/>
        <v>44412</v>
      </c>
    </row>
    <row r="514" spans="2:7">
      <c r="B514" s="818" t="s">
        <v>990</v>
      </c>
      <c r="C514" s="818" t="s">
        <v>992</v>
      </c>
      <c r="D514" s="821"/>
      <c r="E514" s="818">
        <f t="shared" si="133"/>
        <v>44412</v>
      </c>
      <c r="F514" s="818">
        <v>44415</v>
      </c>
      <c r="G514" s="818">
        <f t="shared" si="134"/>
        <v>44419</v>
      </c>
    </row>
    <row r="515" spans="2:7">
      <c r="B515" s="799"/>
      <c r="C515" s="799"/>
      <c r="E515" s="823"/>
      <c r="F515" s="823"/>
      <c r="G515" s="823"/>
    </row>
    <row r="516" spans="1:7">
      <c r="A516" s="798" t="s">
        <v>993</v>
      </c>
      <c r="B516" s="823"/>
      <c r="C516" s="823"/>
      <c r="D516" s="823"/>
      <c r="E516" s="823"/>
      <c r="F516" s="823"/>
      <c r="G516" s="823"/>
    </row>
    <row r="517" spans="2:7">
      <c r="B517" s="812" t="s">
        <v>5</v>
      </c>
      <c r="C517" s="812" t="s">
        <v>6</v>
      </c>
      <c r="D517" s="813" t="s">
        <v>7</v>
      </c>
      <c r="E517" s="814" t="s">
        <v>788</v>
      </c>
      <c r="F517" s="814" t="s">
        <v>788</v>
      </c>
      <c r="G517" s="814" t="s">
        <v>993</v>
      </c>
    </row>
    <row r="518" spans="2:7">
      <c r="B518" s="815"/>
      <c r="C518" s="815"/>
      <c r="D518" s="816"/>
      <c r="E518" s="814" t="s">
        <v>790</v>
      </c>
      <c r="F518" s="814" t="s">
        <v>10</v>
      </c>
      <c r="G518" s="814" t="s">
        <v>11</v>
      </c>
    </row>
    <row r="519" spans="2:7">
      <c r="B519" s="818" t="s">
        <v>994</v>
      </c>
      <c r="C519" s="818" t="s">
        <v>917</v>
      </c>
      <c r="D519" s="822" t="s">
        <v>995</v>
      </c>
      <c r="E519" s="818">
        <f>F519-5</f>
        <v>44379</v>
      </c>
      <c r="F519" s="818">
        <v>44384</v>
      </c>
      <c r="G519" s="818">
        <f>F519+11</f>
        <v>44395</v>
      </c>
    </row>
    <row r="520" spans="2:7">
      <c r="B520" s="818" t="s">
        <v>996</v>
      </c>
      <c r="C520" s="818" t="s">
        <v>917</v>
      </c>
      <c r="D520" s="822"/>
      <c r="E520" s="818">
        <f t="shared" ref="E520:E523" si="135">F520-5</f>
        <v>44386</v>
      </c>
      <c r="F520" s="818">
        <v>44391</v>
      </c>
      <c r="G520" s="818">
        <f>F520+11</f>
        <v>44402</v>
      </c>
    </row>
    <row r="521" spans="2:7">
      <c r="B521" s="818" t="s">
        <v>997</v>
      </c>
      <c r="C521" s="818" t="s">
        <v>984</v>
      </c>
      <c r="D521" s="822"/>
      <c r="E521" s="818">
        <f t="shared" si="135"/>
        <v>44393</v>
      </c>
      <c r="F521" s="818">
        <v>44398</v>
      </c>
      <c r="G521" s="818">
        <f t="shared" ref="G521:G522" si="136">F521+11</f>
        <v>44409</v>
      </c>
    </row>
    <row r="522" spans="2:7">
      <c r="B522" s="818" t="s">
        <v>994</v>
      </c>
      <c r="C522" s="818" t="s">
        <v>984</v>
      </c>
      <c r="D522" s="822"/>
      <c r="E522" s="818">
        <f t="shared" si="135"/>
        <v>44400</v>
      </c>
      <c r="F522" s="818">
        <v>44405</v>
      </c>
      <c r="G522" s="818">
        <f t="shared" si="136"/>
        <v>44416</v>
      </c>
    </row>
    <row r="523" spans="2:7">
      <c r="B523" s="818" t="s">
        <v>996</v>
      </c>
      <c r="C523" s="818" t="s">
        <v>984</v>
      </c>
      <c r="D523" s="822"/>
      <c r="E523" s="818">
        <f t="shared" si="135"/>
        <v>44407</v>
      </c>
      <c r="F523" s="818">
        <v>44412</v>
      </c>
      <c r="G523" s="818">
        <f t="shared" ref="G523" si="137">F523+11</f>
        <v>44423</v>
      </c>
    </row>
    <row r="524" spans="2:6">
      <c r="B524" s="799"/>
      <c r="C524" s="799"/>
      <c r="E524" s="823"/>
      <c r="F524" s="823"/>
    </row>
    <row r="525" spans="1:7">
      <c r="A525" s="798" t="s">
        <v>998</v>
      </c>
      <c r="B525" s="833"/>
      <c r="C525" s="833"/>
      <c r="D525" s="830"/>
      <c r="E525" s="823"/>
      <c r="F525" s="823"/>
      <c r="G525" s="854"/>
    </row>
    <row r="526" spans="2:7">
      <c r="B526" s="812" t="s">
        <v>5</v>
      </c>
      <c r="C526" s="812" t="s">
        <v>6</v>
      </c>
      <c r="D526" s="813" t="s">
        <v>7</v>
      </c>
      <c r="E526" s="814" t="s">
        <v>788</v>
      </c>
      <c r="F526" s="814" t="s">
        <v>788</v>
      </c>
      <c r="G526" s="814" t="s">
        <v>998</v>
      </c>
    </row>
    <row r="527" spans="2:7">
      <c r="B527" s="815"/>
      <c r="C527" s="815"/>
      <c r="D527" s="816"/>
      <c r="E527" s="814" t="s">
        <v>790</v>
      </c>
      <c r="F527" s="814" t="s">
        <v>10</v>
      </c>
      <c r="G527" s="814" t="s">
        <v>11</v>
      </c>
    </row>
    <row r="528" spans="2:7">
      <c r="B528" s="818"/>
      <c r="C528" s="818"/>
      <c r="D528" s="822" t="s">
        <v>999</v>
      </c>
      <c r="E528" s="818">
        <f>F528-3</f>
        <v>44377</v>
      </c>
      <c r="F528" s="818">
        <v>44380</v>
      </c>
      <c r="G528" s="818">
        <f>F528+6</f>
        <v>44386</v>
      </c>
    </row>
    <row r="529" spans="2:7">
      <c r="B529" s="818" t="s">
        <v>1000</v>
      </c>
      <c r="C529" s="818" t="s">
        <v>1001</v>
      </c>
      <c r="D529" s="822"/>
      <c r="E529" s="818">
        <f t="shared" ref="E529:E532" si="138">F529-3</f>
        <v>44384</v>
      </c>
      <c r="F529" s="818">
        <v>44387</v>
      </c>
      <c r="G529" s="818">
        <f t="shared" ref="G529:G532" si="139">F529+6</f>
        <v>44393</v>
      </c>
    </row>
    <row r="530" spans="2:7">
      <c r="B530" s="818" t="s">
        <v>1002</v>
      </c>
      <c r="C530" s="818" t="s">
        <v>1003</v>
      </c>
      <c r="D530" s="822"/>
      <c r="E530" s="818">
        <f t="shared" si="138"/>
        <v>44391</v>
      </c>
      <c r="F530" s="818">
        <v>44394</v>
      </c>
      <c r="G530" s="818">
        <f t="shared" si="139"/>
        <v>44400</v>
      </c>
    </row>
    <row r="531" spans="2:7">
      <c r="B531" s="818"/>
      <c r="C531" s="818"/>
      <c r="D531" s="822"/>
      <c r="E531" s="818">
        <f t="shared" si="138"/>
        <v>44398</v>
      </c>
      <c r="F531" s="818">
        <v>44401</v>
      </c>
      <c r="G531" s="818">
        <f t="shared" si="139"/>
        <v>44407</v>
      </c>
    </row>
    <row r="532" spans="2:7">
      <c r="B532" s="818" t="s">
        <v>1000</v>
      </c>
      <c r="C532" s="818" t="s">
        <v>1004</v>
      </c>
      <c r="D532" s="822"/>
      <c r="E532" s="818">
        <f t="shared" si="138"/>
        <v>44405</v>
      </c>
      <c r="F532" s="818">
        <v>44408</v>
      </c>
      <c r="G532" s="818">
        <f t="shared" si="139"/>
        <v>44414</v>
      </c>
    </row>
    <row r="533" spans="2:7">
      <c r="B533" s="799"/>
      <c r="C533" s="799"/>
      <c r="E533" s="823"/>
      <c r="F533" s="823"/>
      <c r="G533" s="823"/>
    </row>
    <row r="534" spans="1:7">
      <c r="A534" s="798" t="s">
        <v>1005</v>
      </c>
      <c r="B534" s="833"/>
      <c r="C534" s="833"/>
      <c r="D534" s="830"/>
      <c r="E534" s="823"/>
      <c r="F534" s="823"/>
      <c r="G534" s="854"/>
    </row>
    <row r="535" spans="2:7">
      <c r="B535" s="812" t="s">
        <v>5</v>
      </c>
      <c r="C535" s="812" t="s">
        <v>6</v>
      </c>
      <c r="D535" s="813" t="s">
        <v>7</v>
      </c>
      <c r="E535" s="814" t="s">
        <v>788</v>
      </c>
      <c r="F535" s="814" t="s">
        <v>788</v>
      </c>
      <c r="G535" s="814" t="s">
        <v>1005</v>
      </c>
    </row>
    <row r="536" spans="2:7">
      <c r="B536" s="815"/>
      <c r="C536" s="815"/>
      <c r="D536" s="816"/>
      <c r="E536" s="814" t="s">
        <v>790</v>
      </c>
      <c r="F536" s="814" t="s">
        <v>10</v>
      </c>
      <c r="G536" s="814" t="s">
        <v>11</v>
      </c>
    </row>
    <row r="537" spans="2:7">
      <c r="B537" s="850" t="s">
        <v>1006</v>
      </c>
      <c r="C537" s="850" t="s">
        <v>1007</v>
      </c>
      <c r="D537" s="822" t="s">
        <v>1008</v>
      </c>
      <c r="E537" s="818">
        <f>F537-6</f>
        <v>44376</v>
      </c>
      <c r="F537" s="818">
        <v>44382</v>
      </c>
      <c r="G537" s="818">
        <f>F537+12</f>
        <v>44394</v>
      </c>
    </row>
    <row r="538" ht="16.5" customHeight="1" spans="2:7">
      <c r="B538" s="850" t="s">
        <v>1009</v>
      </c>
      <c r="C538" s="850" t="s">
        <v>1010</v>
      </c>
      <c r="D538" s="822"/>
      <c r="E538" s="818">
        <f t="shared" ref="E538:E541" si="140">F538-6</f>
        <v>44383</v>
      </c>
      <c r="F538" s="818">
        <v>44389</v>
      </c>
      <c r="G538" s="818">
        <f t="shared" ref="G538:G541" si="141">F538+12</f>
        <v>44401</v>
      </c>
    </row>
    <row r="539" spans="2:7">
      <c r="B539" s="850" t="s">
        <v>1011</v>
      </c>
      <c r="C539" s="850" t="s">
        <v>1012</v>
      </c>
      <c r="D539" s="822"/>
      <c r="E539" s="818">
        <f t="shared" si="140"/>
        <v>44390</v>
      </c>
      <c r="F539" s="818">
        <v>44396</v>
      </c>
      <c r="G539" s="818">
        <f t="shared" si="141"/>
        <v>44408</v>
      </c>
    </row>
    <row r="540" spans="2:7">
      <c r="B540" s="850" t="s">
        <v>1013</v>
      </c>
      <c r="C540" s="850" t="s">
        <v>1014</v>
      </c>
      <c r="D540" s="822"/>
      <c r="E540" s="818">
        <f t="shared" si="140"/>
        <v>44397</v>
      </c>
      <c r="F540" s="818">
        <v>44403</v>
      </c>
      <c r="G540" s="818">
        <f t="shared" si="141"/>
        <v>44415</v>
      </c>
    </row>
    <row r="541" spans="2:7">
      <c r="B541" s="850" t="s">
        <v>1015</v>
      </c>
      <c r="C541" s="850" t="s">
        <v>1016</v>
      </c>
      <c r="D541" s="822"/>
      <c r="E541" s="818">
        <f t="shared" si="140"/>
        <v>44404</v>
      </c>
      <c r="F541" s="818">
        <v>44410</v>
      </c>
      <c r="G541" s="818">
        <f t="shared" si="141"/>
        <v>44422</v>
      </c>
    </row>
    <row r="542" ht="14.25" spans="2:7">
      <c r="B542" s="863"/>
      <c r="C542" s="864"/>
      <c r="D542" s="830"/>
      <c r="E542" s="823"/>
      <c r="F542" s="823"/>
      <c r="G542" s="854"/>
    </row>
    <row r="543" spans="1:7">
      <c r="A543" s="798" t="s">
        <v>1017</v>
      </c>
      <c r="B543" s="833"/>
      <c r="C543" s="833"/>
      <c r="D543" s="830"/>
      <c r="E543" s="823"/>
      <c r="F543" s="823"/>
      <c r="G543" s="854"/>
    </row>
    <row r="544" spans="2:7">
      <c r="B544" s="812" t="s">
        <v>5</v>
      </c>
      <c r="C544" s="812" t="s">
        <v>6</v>
      </c>
      <c r="D544" s="813" t="s">
        <v>7</v>
      </c>
      <c r="E544" s="814" t="s">
        <v>788</v>
      </c>
      <c r="F544" s="814" t="s">
        <v>788</v>
      </c>
      <c r="G544" s="814" t="s">
        <v>1017</v>
      </c>
    </row>
    <row r="545" spans="2:7">
      <c r="B545" s="815"/>
      <c r="C545" s="815"/>
      <c r="D545" s="816"/>
      <c r="E545" s="814" t="s">
        <v>790</v>
      </c>
      <c r="F545" s="814" t="s">
        <v>10</v>
      </c>
      <c r="G545" s="814" t="s">
        <v>11</v>
      </c>
    </row>
    <row r="546" spans="2:7">
      <c r="B546" s="850" t="s">
        <v>1018</v>
      </c>
      <c r="C546" s="850" t="s">
        <v>1019</v>
      </c>
      <c r="D546" s="841" t="s">
        <v>1020</v>
      </c>
      <c r="E546" s="818">
        <f>F546-4</f>
        <v>44373</v>
      </c>
      <c r="F546" s="818">
        <v>44377</v>
      </c>
      <c r="G546" s="818">
        <f>F546+11</f>
        <v>44388</v>
      </c>
    </row>
    <row r="547" spans="2:7">
      <c r="B547" s="850" t="s">
        <v>1021</v>
      </c>
      <c r="C547" s="850" t="s">
        <v>1022</v>
      </c>
      <c r="D547" s="842"/>
      <c r="E547" s="818">
        <f t="shared" ref="E547:E551" si="142">F547-4</f>
        <v>44377</v>
      </c>
      <c r="F547" s="818">
        <v>44381</v>
      </c>
      <c r="G547" s="818">
        <f t="shared" ref="G547:G551" si="143">F547+11</f>
        <v>44392</v>
      </c>
    </row>
    <row r="548" spans="2:7">
      <c r="B548" s="850" t="s">
        <v>1023</v>
      </c>
      <c r="C548" s="850" t="s">
        <v>1024</v>
      </c>
      <c r="D548" s="842"/>
      <c r="E548" s="818">
        <f t="shared" si="142"/>
        <v>44378</v>
      </c>
      <c r="F548" s="818">
        <v>44382</v>
      </c>
      <c r="G548" s="818">
        <f t="shared" si="143"/>
        <v>44393</v>
      </c>
    </row>
    <row r="549" spans="2:7">
      <c r="B549" s="850" t="s">
        <v>1025</v>
      </c>
      <c r="C549" s="850" t="s">
        <v>1026</v>
      </c>
      <c r="D549" s="842"/>
      <c r="E549" s="818">
        <f t="shared" si="142"/>
        <v>44389</v>
      </c>
      <c r="F549" s="818">
        <v>44393</v>
      </c>
      <c r="G549" s="818">
        <f t="shared" si="143"/>
        <v>44404</v>
      </c>
    </row>
    <row r="550" spans="2:7">
      <c r="B550" s="850" t="s">
        <v>1018</v>
      </c>
      <c r="C550" s="850" t="s">
        <v>1027</v>
      </c>
      <c r="D550" s="842"/>
      <c r="E550" s="818">
        <f t="shared" si="142"/>
        <v>44392</v>
      </c>
      <c r="F550" s="818">
        <v>44396</v>
      </c>
      <c r="G550" s="818">
        <f t="shared" si="143"/>
        <v>44407</v>
      </c>
    </row>
    <row r="551" spans="2:7">
      <c r="B551" s="850" t="s">
        <v>1028</v>
      </c>
      <c r="C551" s="850" t="s">
        <v>1029</v>
      </c>
      <c r="D551" s="843"/>
      <c r="E551" s="818">
        <f t="shared" si="142"/>
        <v>44399</v>
      </c>
      <c r="F551" s="818">
        <v>44403</v>
      </c>
      <c r="G551" s="818">
        <f t="shared" si="143"/>
        <v>44414</v>
      </c>
    </row>
    <row r="552" spans="1:8">
      <c r="A552" s="831" t="s">
        <v>1030</v>
      </c>
      <c r="B552" s="832"/>
      <c r="C552" s="832"/>
      <c r="D552" s="831"/>
      <c r="E552" s="831"/>
      <c r="F552" s="831"/>
      <c r="G552" s="831"/>
      <c r="H552" s="810"/>
    </row>
    <row r="553" spans="1:1">
      <c r="A553" s="798" t="s">
        <v>1031</v>
      </c>
    </row>
    <row r="554" spans="2:7">
      <c r="B554" s="812" t="s">
        <v>5</v>
      </c>
      <c r="C554" s="812" t="s">
        <v>6</v>
      </c>
      <c r="D554" s="813" t="s">
        <v>7</v>
      </c>
      <c r="E554" s="814" t="s">
        <v>788</v>
      </c>
      <c r="F554" s="814" t="s">
        <v>788</v>
      </c>
      <c r="G554" s="814" t="s">
        <v>1031</v>
      </c>
    </row>
    <row r="555" spans="2:7">
      <c r="B555" s="815"/>
      <c r="C555" s="815"/>
      <c r="D555" s="816"/>
      <c r="E555" s="814" t="s">
        <v>790</v>
      </c>
      <c r="F555" s="814" t="s">
        <v>10</v>
      </c>
      <c r="G555" s="814" t="s">
        <v>11</v>
      </c>
    </row>
    <row r="556" spans="2:7">
      <c r="B556" s="850"/>
      <c r="C556" s="850"/>
      <c r="D556" s="865" t="s">
        <v>1032</v>
      </c>
      <c r="E556" s="844">
        <f>F556-6</f>
        <v>44372</v>
      </c>
      <c r="F556" s="844">
        <v>44378</v>
      </c>
      <c r="G556" s="844">
        <f>F556+27</f>
        <v>44405</v>
      </c>
    </row>
    <row r="557" spans="2:7">
      <c r="B557" s="850" t="s">
        <v>1033</v>
      </c>
      <c r="C557" s="850" t="s">
        <v>1034</v>
      </c>
      <c r="D557" s="866"/>
      <c r="E557" s="818">
        <f t="shared" ref="E557:E561" si="144">F557-6</f>
        <v>44379</v>
      </c>
      <c r="F557" s="818">
        <f t="shared" ref="F557:F561" si="145">F556+7</f>
        <v>44385</v>
      </c>
      <c r="G557" s="818">
        <f t="shared" ref="G557:G561" si="146">F557+27</f>
        <v>44412</v>
      </c>
    </row>
    <row r="558" spans="2:7">
      <c r="B558" s="850" t="s">
        <v>1035</v>
      </c>
      <c r="C558" s="850" t="s">
        <v>1036</v>
      </c>
      <c r="D558" s="866"/>
      <c r="E558" s="818">
        <f t="shared" si="144"/>
        <v>44386</v>
      </c>
      <c r="F558" s="818">
        <f t="shared" si="145"/>
        <v>44392</v>
      </c>
      <c r="G558" s="818">
        <f t="shared" si="146"/>
        <v>44419</v>
      </c>
    </row>
    <row r="559" spans="2:7">
      <c r="B559" s="850" t="s">
        <v>875</v>
      </c>
      <c r="C559" s="850"/>
      <c r="D559" s="866"/>
      <c r="E559" s="818">
        <f t="shared" si="144"/>
        <v>44393</v>
      </c>
      <c r="F559" s="818">
        <f t="shared" si="145"/>
        <v>44399</v>
      </c>
      <c r="G559" s="818">
        <f t="shared" si="146"/>
        <v>44426</v>
      </c>
    </row>
    <row r="560" spans="2:7">
      <c r="B560" s="850" t="s">
        <v>1037</v>
      </c>
      <c r="C560" s="850" t="s">
        <v>1038</v>
      </c>
      <c r="D560" s="866"/>
      <c r="E560" s="818">
        <f t="shared" si="144"/>
        <v>44400</v>
      </c>
      <c r="F560" s="818">
        <f t="shared" si="145"/>
        <v>44406</v>
      </c>
      <c r="G560" s="818">
        <f t="shared" si="146"/>
        <v>44433</v>
      </c>
    </row>
    <row r="561" spans="2:7">
      <c r="B561" s="850" t="s">
        <v>875</v>
      </c>
      <c r="C561" s="850"/>
      <c r="D561" s="867"/>
      <c r="E561" s="818">
        <f t="shared" si="144"/>
        <v>44407</v>
      </c>
      <c r="F561" s="818">
        <f t="shared" si="145"/>
        <v>44413</v>
      </c>
      <c r="G561" s="818">
        <f t="shared" si="146"/>
        <v>44440</v>
      </c>
    </row>
    <row r="562" spans="2:3">
      <c r="B562" s="799"/>
      <c r="C562" s="799"/>
    </row>
    <row r="563" spans="1:3">
      <c r="A563" s="798" t="s">
        <v>196</v>
      </c>
      <c r="B563" s="799"/>
      <c r="C563" s="799"/>
    </row>
    <row r="564" spans="2:7">
      <c r="B564" s="812" t="s">
        <v>5</v>
      </c>
      <c r="C564" s="812" t="s">
        <v>6</v>
      </c>
      <c r="D564" s="813" t="s">
        <v>7</v>
      </c>
      <c r="E564" s="814" t="s">
        <v>788</v>
      </c>
      <c r="F564" s="814" t="s">
        <v>788</v>
      </c>
      <c r="G564" s="814" t="s">
        <v>196</v>
      </c>
    </row>
    <row r="565" spans="2:7">
      <c r="B565" s="815"/>
      <c r="C565" s="815"/>
      <c r="D565" s="816"/>
      <c r="E565" s="814" t="s">
        <v>790</v>
      </c>
      <c r="F565" s="814" t="s">
        <v>10</v>
      </c>
      <c r="G565" s="814" t="s">
        <v>11</v>
      </c>
    </row>
    <row r="566" spans="2:7">
      <c r="B566" s="850" t="s">
        <v>1039</v>
      </c>
      <c r="C566" s="850" t="s">
        <v>593</v>
      </c>
      <c r="D566" s="822" t="s">
        <v>1040</v>
      </c>
      <c r="E566" s="818">
        <f>F566-6</f>
        <v>44372</v>
      </c>
      <c r="F566" s="818">
        <v>44378</v>
      </c>
      <c r="G566" s="818">
        <f>F566+22</f>
        <v>44400</v>
      </c>
    </row>
    <row r="567" spans="2:7">
      <c r="B567" s="850" t="s">
        <v>1041</v>
      </c>
      <c r="C567" s="850" t="s">
        <v>1042</v>
      </c>
      <c r="D567" s="822"/>
      <c r="E567" s="818">
        <f t="shared" ref="E567:E570" si="147">F567-6</f>
        <v>44379</v>
      </c>
      <c r="F567" s="818">
        <f t="shared" ref="F567:F570" si="148">F566+7</f>
        <v>44385</v>
      </c>
      <c r="G567" s="818">
        <f t="shared" ref="G567:G570" si="149">F567+22</f>
        <v>44407</v>
      </c>
    </row>
    <row r="568" spans="2:7">
      <c r="B568" s="850" t="s">
        <v>1043</v>
      </c>
      <c r="C568" s="850" t="s">
        <v>50</v>
      </c>
      <c r="D568" s="822"/>
      <c r="E568" s="818">
        <f t="shared" si="147"/>
        <v>44386</v>
      </c>
      <c r="F568" s="818">
        <f t="shared" si="148"/>
        <v>44392</v>
      </c>
      <c r="G568" s="818">
        <f t="shared" si="149"/>
        <v>44414</v>
      </c>
    </row>
    <row r="569" spans="2:7">
      <c r="B569" s="850" t="s">
        <v>1044</v>
      </c>
      <c r="C569" s="850" t="s">
        <v>1045</v>
      </c>
      <c r="D569" s="822"/>
      <c r="E569" s="818">
        <f t="shared" si="147"/>
        <v>44393</v>
      </c>
      <c r="F569" s="818">
        <f t="shared" si="148"/>
        <v>44399</v>
      </c>
      <c r="G569" s="818">
        <f t="shared" si="149"/>
        <v>44421</v>
      </c>
    </row>
    <row r="570" spans="2:7">
      <c r="B570" s="850" t="s">
        <v>1046</v>
      </c>
      <c r="C570" s="850" t="s">
        <v>54</v>
      </c>
      <c r="D570" s="822"/>
      <c r="E570" s="818">
        <f t="shared" si="147"/>
        <v>44400</v>
      </c>
      <c r="F570" s="818">
        <f t="shared" si="148"/>
        <v>44406</v>
      </c>
      <c r="G570" s="818">
        <f t="shared" si="149"/>
        <v>44428</v>
      </c>
    </row>
    <row r="571" spans="2:6">
      <c r="B571" s="845"/>
      <c r="C571" s="829"/>
      <c r="D571" s="830"/>
      <c r="E571" s="823"/>
      <c r="F571" s="823"/>
    </row>
    <row r="572" spans="1:8">
      <c r="A572" s="798" t="s">
        <v>171</v>
      </c>
      <c r="B572" s="809"/>
      <c r="C572" s="809"/>
      <c r="E572" s="809"/>
      <c r="F572" s="798"/>
      <c r="G572" s="798"/>
      <c r="H572" s="810"/>
    </row>
    <row r="573" spans="2:7">
      <c r="B573" s="812" t="s">
        <v>5</v>
      </c>
      <c r="C573" s="812" t="s">
        <v>6</v>
      </c>
      <c r="D573" s="813" t="s">
        <v>7</v>
      </c>
      <c r="E573" s="814" t="s">
        <v>788</v>
      </c>
      <c r="F573" s="814" t="s">
        <v>788</v>
      </c>
      <c r="G573" s="814" t="s">
        <v>171</v>
      </c>
    </row>
    <row r="574" spans="2:7">
      <c r="B574" s="815"/>
      <c r="C574" s="815"/>
      <c r="D574" s="816"/>
      <c r="E574" s="814" t="s">
        <v>790</v>
      </c>
      <c r="F574" s="814" t="s">
        <v>10</v>
      </c>
      <c r="G574" s="814" t="s">
        <v>11</v>
      </c>
    </row>
    <row r="575" spans="2:7">
      <c r="B575" s="850" t="s">
        <v>172</v>
      </c>
      <c r="C575" s="850" t="s">
        <v>1047</v>
      </c>
      <c r="D575" s="822" t="s">
        <v>1048</v>
      </c>
      <c r="E575" s="818">
        <f>F575-4</f>
        <v>44375</v>
      </c>
      <c r="F575" s="818">
        <v>44379</v>
      </c>
      <c r="G575" s="818">
        <f>F575+23</f>
        <v>44402</v>
      </c>
    </row>
    <row r="576" spans="2:7">
      <c r="B576" s="850" t="s">
        <v>175</v>
      </c>
      <c r="C576" s="850" t="s">
        <v>99</v>
      </c>
      <c r="D576" s="822"/>
      <c r="E576" s="818">
        <f t="shared" ref="E576:E580" si="150">F576-4</f>
        <v>44382</v>
      </c>
      <c r="F576" s="818">
        <f t="shared" ref="F576:F580" si="151">F575+7</f>
        <v>44386</v>
      </c>
      <c r="G576" s="818">
        <f t="shared" ref="G576:G580" si="152">F576+23</f>
        <v>44409</v>
      </c>
    </row>
    <row r="577" spans="1:7">
      <c r="A577" s="868"/>
      <c r="B577" s="850" t="s">
        <v>176</v>
      </c>
      <c r="C577" s="850" t="s">
        <v>177</v>
      </c>
      <c r="D577" s="822"/>
      <c r="E577" s="818">
        <f t="shared" si="150"/>
        <v>44389</v>
      </c>
      <c r="F577" s="818">
        <f t="shared" si="151"/>
        <v>44393</v>
      </c>
      <c r="G577" s="818">
        <f t="shared" si="152"/>
        <v>44416</v>
      </c>
    </row>
    <row r="578" spans="2:7">
      <c r="B578" s="850" t="s">
        <v>178</v>
      </c>
      <c r="C578" s="850" t="s">
        <v>179</v>
      </c>
      <c r="D578" s="822"/>
      <c r="E578" s="818">
        <f t="shared" si="150"/>
        <v>44396</v>
      </c>
      <c r="F578" s="818">
        <f t="shared" si="151"/>
        <v>44400</v>
      </c>
      <c r="G578" s="818">
        <f t="shared" si="152"/>
        <v>44423</v>
      </c>
    </row>
    <row r="579" spans="2:7">
      <c r="B579" s="850" t="s">
        <v>180</v>
      </c>
      <c r="C579" s="850" t="s">
        <v>181</v>
      </c>
      <c r="D579" s="822"/>
      <c r="E579" s="818">
        <f t="shared" si="150"/>
        <v>44403</v>
      </c>
      <c r="F579" s="818">
        <f t="shared" si="151"/>
        <v>44407</v>
      </c>
      <c r="G579" s="818">
        <f t="shared" si="152"/>
        <v>44430</v>
      </c>
    </row>
    <row r="580" spans="2:7">
      <c r="B580" s="850" t="s">
        <v>1049</v>
      </c>
      <c r="C580" s="850" t="s">
        <v>1050</v>
      </c>
      <c r="D580" s="822"/>
      <c r="E580" s="818">
        <f t="shared" si="150"/>
        <v>44410</v>
      </c>
      <c r="F580" s="818">
        <f t="shared" si="151"/>
        <v>44414</v>
      </c>
      <c r="G580" s="818">
        <f t="shared" si="152"/>
        <v>44437</v>
      </c>
    </row>
    <row r="581" spans="2:7">
      <c r="B581" s="799"/>
      <c r="C581" s="799"/>
      <c r="F581" s="823"/>
      <c r="G581" s="823"/>
    </row>
    <row r="582" spans="1:7">
      <c r="A582" s="798" t="s">
        <v>1051</v>
      </c>
      <c r="B582" s="799"/>
      <c r="C582" s="799"/>
      <c r="F582" s="839"/>
      <c r="G582" s="839"/>
    </row>
    <row r="583" spans="2:7">
      <c r="B583" s="812" t="s">
        <v>5</v>
      </c>
      <c r="C583" s="812" t="s">
        <v>6</v>
      </c>
      <c r="D583" s="813" t="s">
        <v>7</v>
      </c>
      <c r="E583" s="814" t="s">
        <v>788</v>
      </c>
      <c r="F583" s="814" t="s">
        <v>788</v>
      </c>
      <c r="G583" s="814" t="s">
        <v>1052</v>
      </c>
    </row>
    <row r="584" spans="2:7">
      <c r="B584" s="815"/>
      <c r="C584" s="815"/>
      <c r="D584" s="816"/>
      <c r="E584" s="814" t="s">
        <v>790</v>
      </c>
      <c r="F584" s="814" t="s">
        <v>10</v>
      </c>
      <c r="G584" s="814" t="s">
        <v>11</v>
      </c>
    </row>
    <row r="585" spans="2:7">
      <c r="B585" s="850" t="s">
        <v>1053</v>
      </c>
      <c r="C585" s="850" t="s">
        <v>1054</v>
      </c>
      <c r="D585" s="822" t="s">
        <v>1055</v>
      </c>
      <c r="E585" s="818">
        <f>F585-5</f>
        <v>44371</v>
      </c>
      <c r="F585" s="818">
        <v>44376</v>
      </c>
      <c r="G585" s="818">
        <f>F585+37</f>
        <v>44413</v>
      </c>
    </row>
    <row r="586" spans="2:7">
      <c r="B586" s="850" t="s">
        <v>1056</v>
      </c>
      <c r="C586" s="850" t="s">
        <v>48</v>
      </c>
      <c r="D586" s="822"/>
      <c r="E586" s="818">
        <f t="shared" ref="E586:E590" si="153">F586-5</f>
        <v>44378</v>
      </c>
      <c r="F586" s="818">
        <v>44383</v>
      </c>
      <c r="G586" s="818">
        <f t="shared" ref="G586:G590" si="154">F586+37</f>
        <v>44420</v>
      </c>
    </row>
    <row r="587" spans="2:7">
      <c r="B587" s="850" t="s">
        <v>1057</v>
      </c>
      <c r="C587" s="850" t="s">
        <v>1058</v>
      </c>
      <c r="D587" s="822"/>
      <c r="E587" s="818">
        <f t="shared" si="153"/>
        <v>44385</v>
      </c>
      <c r="F587" s="818">
        <f t="shared" ref="F587:F590" si="155">F586+7</f>
        <v>44390</v>
      </c>
      <c r="G587" s="818">
        <f t="shared" si="154"/>
        <v>44427</v>
      </c>
    </row>
    <row r="588" spans="2:7">
      <c r="B588" s="850" t="s">
        <v>1059</v>
      </c>
      <c r="C588" s="850" t="s">
        <v>52</v>
      </c>
      <c r="D588" s="822"/>
      <c r="E588" s="818">
        <f t="shared" si="153"/>
        <v>44392</v>
      </c>
      <c r="F588" s="818">
        <f t="shared" si="155"/>
        <v>44397</v>
      </c>
      <c r="G588" s="818">
        <f t="shared" si="154"/>
        <v>44434</v>
      </c>
    </row>
    <row r="589" spans="2:7">
      <c r="B589" s="850" t="s">
        <v>1060</v>
      </c>
      <c r="C589" s="850" t="s">
        <v>54</v>
      </c>
      <c r="D589" s="822"/>
      <c r="E589" s="818">
        <f t="shared" si="153"/>
        <v>44399</v>
      </c>
      <c r="F589" s="818">
        <f t="shared" si="155"/>
        <v>44404</v>
      </c>
      <c r="G589" s="818">
        <f t="shared" si="154"/>
        <v>44441</v>
      </c>
    </row>
    <row r="590" spans="2:7">
      <c r="B590" s="850" t="s">
        <v>1061</v>
      </c>
      <c r="C590" s="850" t="s">
        <v>134</v>
      </c>
      <c r="D590" s="822"/>
      <c r="E590" s="818">
        <f t="shared" si="153"/>
        <v>44406</v>
      </c>
      <c r="F590" s="818">
        <f t="shared" si="155"/>
        <v>44411</v>
      </c>
      <c r="G590" s="818">
        <f t="shared" si="154"/>
        <v>44448</v>
      </c>
    </row>
    <row r="591" spans="2:6">
      <c r="B591" s="823"/>
      <c r="C591" s="823"/>
      <c r="F591" s="823"/>
    </row>
    <row r="592" spans="1:6">
      <c r="A592" s="798" t="s">
        <v>1062</v>
      </c>
      <c r="B592" s="799"/>
      <c r="C592" s="799"/>
      <c r="F592" s="839"/>
    </row>
    <row r="593" spans="2:7">
      <c r="B593" s="812" t="s">
        <v>5</v>
      </c>
      <c r="C593" s="812" t="s">
        <v>6</v>
      </c>
      <c r="D593" s="813" t="s">
        <v>7</v>
      </c>
      <c r="E593" s="814" t="s">
        <v>788</v>
      </c>
      <c r="F593" s="814" t="s">
        <v>788</v>
      </c>
      <c r="G593" s="814" t="s">
        <v>1062</v>
      </c>
    </row>
    <row r="594" spans="2:7">
      <c r="B594" s="815"/>
      <c r="C594" s="815"/>
      <c r="D594" s="816"/>
      <c r="E594" s="814" t="s">
        <v>790</v>
      </c>
      <c r="F594" s="814" t="s">
        <v>10</v>
      </c>
      <c r="G594" s="814" t="s">
        <v>11</v>
      </c>
    </row>
    <row r="595" spans="2:7">
      <c r="B595" s="850" t="s">
        <v>1063</v>
      </c>
      <c r="C595" s="850" t="s">
        <v>146</v>
      </c>
      <c r="D595" s="822" t="s">
        <v>1064</v>
      </c>
      <c r="E595" s="818">
        <f>F595-6</f>
        <v>44371</v>
      </c>
      <c r="F595" s="818">
        <v>44377</v>
      </c>
      <c r="G595" s="818">
        <f>F595+45</f>
        <v>44422</v>
      </c>
    </row>
    <row r="596" spans="2:7">
      <c r="B596" s="850" t="s">
        <v>1065</v>
      </c>
      <c r="C596" s="850" t="s">
        <v>1066</v>
      </c>
      <c r="D596" s="822"/>
      <c r="E596" s="818">
        <f t="shared" ref="E596:E600" si="156">F596-6</f>
        <v>44378</v>
      </c>
      <c r="F596" s="818">
        <v>44384</v>
      </c>
      <c r="G596" s="818">
        <f t="shared" ref="G596:G600" si="157">F596+45</f>
        <v>44429</v>
      </c>
    </row>
    <row r="597" spans="2:7">
      <c r="B597" s="850" t="s">
        <v>1067</v>
      </c>
      <c r="C597" s="850" t="s">
        <v>1068</v>
      </c>
      <c r="D597" s="822"/>
      <c r="E597" s="818">
        <f t="shared" si="156"/>
        <v>44385</v>
      </c>
      <c r="F597" s="818">
        <f t="shared" ref="F597:F600" si="158">F596+7</f>
        <v>44391</v>
      </c>
      <c r="G597" s="818">
        <f t="shared" si="157"/>
        <v>44436</v>
      </c>
    </row>
    <row r="598" spans="2:7">
      <c r="B598" s="850" t="s">
        <v>1069</v>
      </c>
      <c r="C598" s="850" t="s">
        <v>1070</v>
      </c>
      <c r="D598" s="822"/>
      <c r="E598" s="818">
        <f t="shared" si="156"/>
        <v>44392</v>
      </c>
      <c r="F598" s="818">
        <f t="shared" si="158"/>
        <v>44398</v>
      </c>
      <c r="G598" s="818">
        <f t="shared" si="157"/>
        <v>44443</v>
      </c>
    </row>
    <row r="599" spans="2:7">
      <c r="B599" s="850" t="s">
        <v>1071</v>
      </c>
      <c r="C599" s="850" t="s">
        <v>1072</v>
      </c>
      <c r="D599" s="822"/>
      <c r="E599" s="818">
        <f t="shared" si="156"/>
        <v>44399</v>
      </c>
      <c r="F599" s="818">
        <f t="shared" si="158"/>
        <v>44405</v>
      </c>
      <c r="G599" s="818">
        <f t="shared" si="157"/>
        <v>44450</v>
      </c>
    </row>
    <row r="600" spans="2:7">
      <c r="B600" s="850" t="s">
        <v>1073</v>
      </c>
      <c r="C600" s="850" t="s">
        <v>207</v>
      </c>
      <c r="D600" s="822"/>
      <c r="E600" s="818">
        <f t="shared" si="156"/>
        <v>44406</v>
      </c>
      <c r="F600" s="818">
        <f t="shared" si="158"/>
        <v>44412</v>
      </c>
      <c r="G600" s="818">
        <f t="shared" si="157"/>
        <v>44457</v>
      </c>
    </row>
    <row r="601" spans="2:6">
      <c r="B601" s="799"/>
      <c r="C601" s="799"/>
      <c r="D601" s="830"/>
      <c r="E601" s="823"/>
      <c r="F601" s="823"/>
    </row>
    <row r="602" spans="1:3">
      <c r="A602" s="798" t="s">
        <v>210</v>
      </c>
      <c r="B602" s="799"/>
      <c r="C602" s="799"/>
    </row>
    <row r="603" spans="2:7">
      <c r="B603" s="812" t="s">
        <v>5</v>
      </c>
      <c r="C603" s="812" t="s">
        <v>6</v>
      </c>
      <c r="D603" s="813" t="s">
        <v>7</v>
      </c>
      <c r="E603" s="814" t="s">
        <v>788</v>
      </c>
      <c r="F603" s="814" t="s">
        <v>788</v>
      </c>
      <c r="G603" s="814" t="s">
        <v>210</v>
      </c>
    </row>
    <row r="604" spans="2:7">
      <c r="B604" s="815"/>
      <c r="C604" s="815"/>
      <c r="D604" s="816"/>
      <c r="E604" s="814" t="s">
        <v>790</v>
      </c>
      <c r="F604" s="814" t="s">
        <v>10</v>
      </c>
      <c r="G604" s="814" t="s">
        <v>11</v>
      </c>
    </row>
    <row r="605" spans="2:7">
      <c r="B605" s="850" t="s">
        <v>1074</v>
      </c>
      <c r="C605" s="850" t="s">
        <v>1075</v>
      </c>
      <c r="D605" s="822" t="s">
        <v>1076</v>
      </c>
      <c r="E605" s="818">
        <f>F605-4</f>
        <v>44378</v>
      </c>
      <c r="F605" s="818">
        <v>44382</v>
      </c>
      <c r="G605" s="818">
        <f>F605+18</f>
        <v>44400</v>
      </c>
    </row>
    <row r="606" spans="2:7">
      <c r="B606" s="850" t="s">
        <v>211</v>
      </c>
      <c r="C606" s="850" t="s">
        <v>1077</v>
      </c>
      <c r="D606" s="822"/>
      <c r="E606" s="818">
        <f t="shared" ref="E606:E609" si="159">F606-4</f>
        <v>44382</v>
      </c>
      <c r="F606" s="818">
        <v>44386</v>
      </c>
      <c r="G606" s="818">
        <f t="shared" ref="G606:G609" si="160">F606+18</f>
        <v>44404</v>
      </c>
    </row>
    <row r="607" spans="2:7">
      <c r="B607" s="850" t="s">
        <v>214</v>
      </c>
      <c r="C607" s="850" t="s">
        <v>1078</v>
      </c>
      <c r="D607" s="822"/>
      <c r="E607" s="818">
        <f t="shared" si="159"/>
        <v>44389</v>
      </c>
      <c r="F607" s="818">
        <v>44393</v>
      </c>
      <c r="G607" s="818">
        <f t="shared" si="160"/>
        <v>44411</v>
      </c>
    </row>
    <row r="608" spans="2:7">
      <c r="B608" s="850" t="s">
        <v>1079</v>
      </c>
      <c r="C608" s="850" t="s">
        <v>1080</v>
      </c>
      <c r="D608" s="822"/>
      <c r="E608" s="818">
        <f t="shared" si="159"/>
        <v>44395</v>
      </c>
      <c r="F608" s="818">
        <v>44399</v>
      </c>
      <c r="G608" s="818">
        <f t="shared" si="160"/>
        <v>44417</v>
      </c>
    </row>
    <row r="609" spans="2:7">
      <c r="B609" s="850" t="s">
        <v>216</v>
      </c>
      <c r="C609" s="850" t="s">
        <v>1081</v>
      </c>
      <c r="D609" s="822"/>
      <c r="E609" s="818">
        <f t="shared" si="159"/>
        <v>44403</v>
      </c>
      <c r="F609" s="818">
        <v>44407</v>
      </c>
      <c r="G609" s="818">
        <f t="shared" si="160"/>
        <v>44425</v>
      </c>
    </row>
    <row r="610" ht="15" spans="2:7">
      <c r="B610" s="869"/>
      <c r="C610" s="869"/>
      <c r="E610" s="823"/>
      <c r="F610" s="823"/>
      <c r="G610" s="823"/>
    </row>
    <row r="611" s="797" customFormat="1" spans="1:8">
      <c r="A611" s="831" t="s">
        <v>1082</v>
      </c>
      <c r="B611" s="831"/>
      <c r="C611" s="831"/>
      <c r="D611" s="831"/>
      <c r="E611" s="831"/>
      <c r="F611" s="831"/>
      <c r="G611" s="831"/>
      <c r="H611" s="810"/>
    </row>
    <row r="612" spans="1:3">
      <c r="A612" s="798" t="s">
        <v>261</v>
      </c>
      <c r="B612" s="799"/>
      <c r="C612" s="799"/>
    </row>
    <row r="613" spans="2:7">
      <c r="B613" s="812" t="s">
        <v>5</v>
      </c>
      <c r="C613" s="812" t="s">
        <v>6</v>
      </c>
      <c r="D613" s="813" t="s">
        <v>7</v>
      </c>
      <c r="E613" s="814" t="s">
        <v>788</v>
      </c>
      <c r="F613" s="814" t="s">
        <v>788</v>
      </c>
      <c r="G613" s="814" t="s">
        <v>1083</v>
      </c>
    </row>
    <row r="614" spans="2:7">
      <c r="B614" s="815"/>
      <c r="C614" s="815"/>
      <c r="D614" s="816"/>
      <c r="E614" s="814" t="s">
        <v>790</v>
      </c>
      <c r="F614" s="814" t="s">
        <v>10</v>
      </c>
      <c r="G614" s="814" t="s">
        <v>11</v>
      </c>
    </row>
    <row r="615" spans="2:7">
      <c r="B615" s="850" t="s">
        <v>263</v>
      </c>
      <c r="C615" s="850" t="s">
        <v>264</v>
      </c>
      <c r="D615" s="822" t="s">
        <v>1084</v>
      </c>
      <c r="E615" s="818">
        <f>F615-4</f>
        <v>44375</v>
      </c>
      <c r="F615" s="818">
        <v>44379</v>
      </c>
      <c r="G615" s="818">
        <f>F615+13</f>
        <v>44392</v>
      </c>
    </row>
    <row r="616" spans="2:7">
      <c r="B616" s="850" t="s">
        <v>266</v>
      </c>
      <c r="C616" s="850" t="s">
        <v>267</v>
      </c>
      <c r="D616" s="822"/>
      <c r="E616" s="818">
        <f t="shared" ref="E616:E619" si="161">F616-4</f>
        <v>44382</v>
      </c>
      <c r="F616" s="818">
        <f t="shared" ref="F616:F619" si="162">F615+7</f>
        <v>44386</v>
      </c>
      <c r="G616" s="818">
        <f t="shared" ref="G616:G619" si="163">F616+13</f>
        <v>44399</v>
      </c>
    </row>
    <row r="617" spans="2:7">
      <c r="B617" s="850"/>
      <c r="C617" s="850"/>
      <c r="D617" s="822"/>
      <c r="E617" s="818">
        <f t="shared" si="161"/>
        <v>44389</v>
      </c>
      <c r="F617" s="818">
        <f t="shared" si="162"/>
        <v>44393</v>
      </c>
      <c r="G617" s="818">
        <f t="shared" si="163"/>
        <v>44406</v>
      </c>
    </row>
    <row r="618" spans="2:7">
      <c r="B618" s="850" t="s">
        <v>268</v>
      </c>
      <c r="C618" s="850" t="s">
        <v>212</v>
      </c>
      <c r="D618" s="822"/>
      <c r="E618" s="818">
        <f t="shared" si="161"/>
        <v>44396</v>
      </c>
      <c r="F618" s="818">
        <f t="shared" si="162"/>
        <v>44400</v>
      </c>
      <c r="G618" s="818">
        <f t="shared" si="163"/>
        <v>44413</v>
      </c>
    </row>
    <row r="619" spans="2:7">
      <c r="B619" s="850" t="s">
        <v>269</v>
      </c>
      <c r="C619" s="850" t="s">
        <v>270</v>
      </c>
      <c r="D619" s="822"/>
      <c r="E619" s="818">
        <f t="shared" si="161"/>
        <v>44403</v>
      </c>
      <c r="F619" s="818">
        <f t="shared" si="162"/>
        <v>44407</v>
      </c>
      <c r="G619" s="818">
        <f t="shared" si="163"/>
        <v>44420</v>
      </c>
    </row>
    <row r="620" spans="2:3">
      <c r="B620" s="799"/>
      <c r="C620" s="799"/>
    </row>
    <row r="621" spans="1:7">
      <c r="A621" s="798"/>
      <c r="B621" s="812" t="s">
        <v>5</v>
      </c>
      <c r="C621" s="812" t="s">
        <v>6</v>
      </c>
      <c r="D621" s="813" t="s">
        <v>7</v>
      </c>
      <c r="E621" s="814" t="s">
        <v>788</v>
      </c>
      <c r="F621" s="814" t="s">
        <v>788</v>
      </c>
      <c r="G621" s="814" t="s">
        <v>1083</v>
      </c>
    </row>
    <row r="622" spans="1:7">
      <c r="A622" s="798"/>
      <c r="B622" s="815"/>
      <c r="C622" s="815"/>
      <c r="D622" s="816"/>
      <c r="E622" s="814" t="s">
        <v>790</v>
      </c>
      <c r="F622" s="814" t="s">
        <v>10</v>
      </c>
      <c r="G622" s="814" t="s">
        <v>11</v>
      </c>
    </row>
    <row r="623" spans="1:7">
      <c r="A623" s="798"/>
      <c r="B623" s="850" t="s">
        <v>1085</v>
      </c>
      <c r="C623" s="850" t="s">
        <v>1086</v>
      </c>
      <c r="D623" s="822" t="s">
        <v>1087</v>
      </c>
      <c r="E623" s="818">
        <f>F623-5</f>
        <v>44371</v>
      </c>
      <c r="F623" s="818">
        <v>44376</v>
      </c>
      <c r="G623" s="818">
        <f>F623+17</f>
        <v>44393</v>
      </c>
    </row>
    <row r="624" spans="1:7">
      <c r="A624" s="798"/>
      <c r="B624" s="850" t="s">
        <v>1088</v>
      </c>
      <c r="C624" s="850" t="s">
        <v>1089</v>
      </c>
      <c r="D624" s="822"/>
      <c r="E624" s="818">
        <f t="shared" ref="E624:E628" si="164">F624-5</f>
        <v>44378</v>
      </c>
      <c r="F624" s="818">
        <v>44383</v>
      </c>
      <c r="G624" s="818">
        <f t="shared" ref="G624:G628" si="165">F624+17</f>
        <v>44400</v>
      </c>
    </row>
    <row r="625" spans="1:7">
      <c r="A625" s="798"/>
      <c r="B625" s="850" t="s">
        <v>1090</v>
      </c>
      <c r="C625" s="850" t="s">
        <v>1091</v>
      </c>
      <c r="D625" s="822"/>
      <c r="E625" s="818">
        <f t="shared" si="164"/>
        <v>44385</v>
      </c>
      <c r="F625" s="818">
        <f t="shared" ref="F625:F628" si="166">F624+7</f>
        <v>44390</v>
      </c>
      <c r="G625" s="818">
        <f t="shared" si="165"/>
        <v>44407</v>
      </c>
    </row>
    <row r="626" spans="1:7">
      <c r="A626" s="798"/>
      <c r="B626" s="850" t="s">
        <v>1092</v>
      </c>
      <c r="C626" s="850" t="s">
        <v>1093</v>
      </c>
      <c r="D626" s="822"/>
      <c r="E626" s="818">
        <f t="shared" si="164"/>
        <v>44392</v>
      </c>
      <c r="F626" s="818">
        <f t="shared" si="166"/>
        <v>44397</v>
      </c>
      <c r="G626" s="818">
        <f t="shared" si="165"/>
        <v>44414</v>
      </c>
    </row>
    <row r="627" spans="1:7">
      <c r="A627" s="798"/>
      <c r="B627" s="850" t="s">
        <v>1094</v>
      </c>
      <c r="C627" s="850" t="s">
        <v>1089</v>
      </c>
      <c r="D627" s="822"/>
      <c r="E627" s="818">
        <f t="shared" si="164"/>
        <v>44399</v>
      </c>
      <c r="F627" s="818">
        <f t="shared" si="166"/>
        <v>44404</v>
      </c>
      <c r="G627" s="818">
        <f t="shared" si="165"/>
        <v>44421</v>
      </c>
    </row>
    <row r="628" spans="1:7">
      <c r="A628" s="798"/>
      <c r="B628" s="850" t="s">
        <v>1095</v>
      </c>
      <c r="C628" s="850" t="s">
        <v>1089</v>
      </c>
      <c r="D628" s="822"/>
      <c r="E628" s="818">
        <f t="shared" si="164"/>
        <v>44406</v>
      </c>
      <c r="F628" s="818">
        <f t="shared" si="166"/>
        <v>44411</v>
      </c>
      <c r="G628" s="818">
        <f t="shared" si="165"/>
        <v>44428</v>
      </c>
    </row>
    <row r="629" ht="14.25" spans="2:3">
      <c r="B629" s="799"/>
      <c r="C629" s="836"/>
    </row>
    <row r="630" spans="1:1">
      <c r="A630" s="798" t="s">
        <v>249</v>
      </c>
    </row>
    <row r="631" spans="2:7">
      <c r="B631" s="812" t="s">
        <v>5</v>
      </c>
      <c r="C631" s="812" t="s">
        <v>6</v>
      </c>
      <c r="D631" s="813" t="s">
        <v>7</v>
      </c>
      <c r="E631" s="814" t="s">
        <v>788</v>
      </c>
      <c r="F631" s="814" t="s">
        <v>788</v>
      </c>
      <c r="G631" s="814" t="s">
        <v>1096</v>
      </c>
    </row>
    <row r="632" spans="2:7">
      <c r="B632" s="815"/>
      <c r="C632" s="815"/>
      <c r="D632" s="816"/>
      <c r="E632" s="814" t="s">
        <v>790</v>
      </c>
      <c r="F632" s="814" t="s">
        <v>10</v>
      </c>
      <c r="G632" s="814" t="s">
        <v>11</v>
      </c>
    </row>
    <row r="633" spans="2:7">
      <c r="B633" s="850" t="s">
        <v>263</v>
      </c>
      <c r="C633" s="850" t="s">
        <v>264</v>
      </c>
      <c r="D633" s="822" t="s">
        <v>1084</v>
      </c>
      <c r="E633" s="818">
        <f>F633-4</f>
        <v>44375</v>
      </c>
      <c r="F633" s="818">
        <v>44379</v>
      </c>
      <c r="G633" s="818">
        <f>F633+17</f>
        <v>44396</v>
      </c>
    </row>
    <row r="634" spans="2:7">
      <c r="B634" s="850" t="s">
        <v>266</v>
      </c>
      <c r="C634" s="850" t="s">
        <v>267</v>
      </c>
      <c r="D634" s="822"/>
      <c r="E634" s="818">
        <f t="shared" ref="E634:E637" si="167">F634-4</f>
        <v>44382</v>
      </c>
      <c r="F634" s="818">
        <f t="shared" ref="F634:F637" si="168">F633+7</f>
        <v>44386</v>
      </c>
      <c r="G634" s="818">
        <f t="shared" ref="G634:G637" si="169">F634+17</f>
        <v>44403</v>
      </c>
    </row>
    <row r="635" spans="2:7">
      <c r="B635" s="850"/>
      <c r="C635" s="850"/>
      <c r="D635" s="822"/>
      <c r="E635" s="818">
        <f t="shared" si="167"/>
        <v>44389</v>
      </c>
      <c r="F635" s="818">
        <f t="shared" si="168"/>
        <v>44393</v>
      </c>
      <c r="G635" s="818">
        <f t="shared" si="169"/>
        <v>44410</v>
      </c>
    </row>
    <row r="636" spans="2:7">
      <c r="B636" s="850" t="s">
        <v>268</v>
      </c>
      <c r="C636" s="850" t="s">
        <v>212</v>
      </c>
      <c r="D636" s="822"/>
      <c r="E636" s="818">
        <f t="shared" si="167"/>
        <v>44396</v>
      </c>
      <c r="F636" s="818">
        <f t="shared" si="168"/>
        <v>44400</v>
      </c>
      <c r="G636" s="818">
        <f t="shared" si="169"/>
        <v>44417</v>
      </c>
    </row>
    <row r="637" spans="2:7">
      <c r="B637" s="850" t="s">
        <v>269</v>
      </c>
      <c r="C637" s="850" t="s">
        <v>270</v>
      </c>
      <c r="D637" s="822"/>
      <c r="E637" s="818">
        <f t="shared" si="167"/>
        <v>44403</v>
      </c>
      <c r="F637" s="818">
        <f t="shared" si="168"/>
        <v>44407</v>
      </c>
      <c r="G637" s="818">
        <f t="shared" si="169"/>
        <v>44424</v>
      </c>
    </row>
    <row r="638" spans="2:3">
      <c r="B638" s="799"/>
      <c r="C638" s="799"/>
    </row>
    <row r="639" spans="2:7">
      <c r="B639" s="812" t="s">
        <v>5</v>
      </c>
      <c r="C639" s="812" t="s">
        <v>6</v>
      </c>
      <c r="D639" s="813" t="s">
        <v>7</v>
      </c>
      <c r="E639" s="814" t="s">
        <v>788</v>
      </c>
      <c r="F639" s="814" t="s">
        <v>788</v>
      </c>
      <c r="G639" s="814" t="s">
        <v>1096</v>
      </c>
    </row>
    <row r="640" spans="2:7">
      <c r="B640" s="815"/>
      <c r="C640" s="815"/>
      <c r="D640" s="816"/>
      <c r="E640" s="814" t="s">
        <v>790</v>
      </c>
      <c r="F640" s="814" t="s">
        <v>10</v>
      </c>
      <c r="G640" s="814" t="s">
        <v>11</v>
      </c>
    </row>
    <row r="641" spans="2:7">
      <c r="B641" s="850" t="s">
        <v>1085</v>
      </c>
      <c r="C641" s="850" t="s">
        <v>1086</v>
      </c>
      <c r="D641" s="822" t="s">
        <v>1087</v>
      </c>
      <c r="E641" s="818">
        <f>F641-5</f>
        <v>44371</v>
      </c>
      <c r="F641" s="818">
        <v>44376</v>
      </c>
      <c r="G641" s="818">
        <f>F641+14</f>
        <v>44390</v>
      </c>
    </row>
    <row r="642" spans="2:7">
      <c r="B642" s="850" t="s">
        <v>1088</v>
      </c>
      <c r="C642" s="850" t="s">
        <v>1089</v>
      </c>
      <c r="D642" s="822"/>
      <c r="E642" s="818">
        <f t="shared" ref="E642:E646" si="170">F642-5</f>
        <v>44378</v>
      </c>
      <c r="F642" s="818">
        <v>44383</v>
      </c>
      <c r="G642" s="818">
        <f t="shared" ref="G642:G646" si="171">F642+14</f>
        <v>44397</v>
      </c>
    </row>
    <row r="643" spans="2:7">
      <c r="B643" s="850" t="s">
        <v>1090</v>
      </c>
      <c r="C643" s="850" t="s">
        <v>1091</v>
      </c>
      <c r="D643" s="822"/>
      <c r="E643" s="818">
        <f t="shared" si="170"/>
        <v>44385</v>
      </c>
      <c r="F643" s="818">
        <f t="shared" ref="F643:F646" si="172">F642+7</f>
        <v>44390</v>
      </c>
      <c r="G643" s="818">
        <f t="shared" si="171"/>
        <v>44404</v>
      </c>
    </row>
    <row r="644" spans="2:7">
      <c r="B644" s="850" t="s">
        <v>1092</v>
      </c>
      <c r="C644" s="850" t="s">
        <v>1093</v>
      </c>
      <c r="D644" s="822"/>
      <c r="E644" s="818">
        <f t="shared" si="170"/>
        <v>44392</v>
      </c>
      <c r="F644" s="818">
        <f t="shared" si="172"/>
        <v>44397</v>
      </c>
      <c r="G644" s="818">
        <f t="shared" si="171"/>
        <v>44411</v>
      </c>
    </row>
    <row r="645" spans="2:7">
      <c r="B645" s="850" t="s">
        <v>1094</v>
      </c>
      <c r="C645" s="850" t="s">
        <v>1089</v>
      </c>
      <c r="D645" s="822"/>
      <c r="E645" s="818">
        <f t="shared" si="170"/>
        <v>44399</v>
      </c>
      <c r="F645" s="818">
        <f t="shared" si="172"/>
        <v>44404</v>
      </c>
      <c r="G645" s="818">
        <f t="shared" si="171"/>
        <v>44418</v>
      </c>
    </row>
    <row r="646" spans="2:7">
      <c r="B646" s="850" t="s">
        <v>1095</v>
      </c>
      <c r="C646" s="850" t="s">
        <v>1089</v>
      </c>
      <c r="D646" s="822"/>
      <c r="E646" s="818">
        <f t="shared" si="170"/>
        <v>44406</v>
      </c>
      <c r="F646" s="818">
        <f t="shared" si="172"/>
        <v>44411</v>
      </c>
      <c r="G646" s="818">
        <f t="shared" si="171"/>
        <v>44425</v>
      </c>
    </row>
    <row r="647" spans="2:7">
      <c r="B647" s="833"/>
      <c r="C647" s="833"/>
      <c r="D647" s="830"/>
      <c r="E647" s="823"/>
      <c r="F647" s="823"/>
      <c r="G647" s="823"/>
    </row>
    <row r="648" spans="1:7">
      <c r="A648" s="798" t="s">
        <v>237</v>
      </c>
      <c r="B648" s="809"/>
      <c r="C648" s="809"/>
      <c r="D648" s="798"/>
      <c r="E648" s="798"/>
      <c r="F648" s="798"/>
      <c r="G648" s="810"/>
    </row>
    <row r="649" ht="16.5" customHeight="1" spans="2:7">
      <c r="B649" s="812" t="s">
        <v>5</v>
      </c>
      <c r="C649" s="812" t="s">
        <v>6</v>
      </c>
      <c r="D649" s="813" t="s">
        <v>7</v>
      </c>
      <c r="E649" s="814" t="s">
        <v>788</v>
      </c>
      <c r="F649" s="814" t="s">
        <v>788</v>
      </c>
      <c r="G649" s="814" t="s">
        <v>1097</v>
      </c>
    </row>
    <row r="650" spans="2:7">
      <c r="B650" s="815"/>
      <c r="C650" s="815"/>
      <c r="D650" s="816"/>
      <c r="E650" s="814" t="s">
        <v>790</v>
      </c>
      <c r="F650" s="814" t="s">
        <v>10</v>
      </c>
      <c r="G650" s="814" t="s">
        <v>11</v>
      </c>
    </row>
    <row r="651" ht="16.5" customHeight="1" spans="2:7">
      <c r="B651" s="850" t="s">
        <v>1098</v>
      </c>
      <c r="C651" s="850" t="s">
        <v>1099</v>
      </c>
      <c r="D651" s="841" t="s">
        <v>1100</v>
      </c>
      <c r="E651" s="818">
        <f>F651-5</f>
        <v>44375</v>
      </c>
      <c r="F651" s="818">
        <v>44380</v>
      </c>
      <c r="G651" s="818">
        <f>F651+15</f>
        <v>44395</v>
      </c>
    </row>
    <row r="652" spans="2:7">
      <c r="B652" s="850" t="s">
        <v>1101</v>
      </c>
      <c r="C652" s="850" t="s">
        <v>1089</v>
      </c>
      <c r="D652" s="842"/>
      <c r="E652" s="818">
        <f t="shared" ref="E652:E656" si="173">F652-5</f>
        <v>44382</v>
      </c>
      <c r="F652" s="818">
        <v>44387</v>
      </c>
      <c r="G652" s="818">
        <f t="shared" ref="G652:G656" si="174">F652+15</f>
        <v>44402</v>
      </c>
    </row>
    <row r="653" spans="2:7">
      <c r="B653" s="850" t="s">
        <v>852</v>
      </c>
      <c r="C653" s="850"/>
      <c r="D653" s="842"/>
      <c r="E653" s="818" t="s">
        <v>208</v>
      </c>
      <c r="F653" s="818"/>
      <c r="G653" s="818" t="s">
        <v>208</v>
      </c>
    </row>
    <row r="654" spans="2:7">
      <c r="B654" s="850" t="s">
        <v>1102</v>
      </c>
      <c r="C654" s="850" t="s">
        <v>1103</v>
      </c>
      <c r="D654" s="842"/>
      <c r="E654" s="818">
        <f t="shared" si="173"/>
        <v>44396</v>
      </c>
      <c r="F654" s="818">
        <v>44401</v>
      </c>
      <c r="G654" s="818">
        <f t="shared" si="174"/>
        <v>44416</v>
      </c>
    </row>
    <row r="655" spans="2:7">
      <c r="B655" s="850" t="s">
        <v>1104</v>
      </c>
      <c r="C655" s="850" t="s">
        <v>1105</v>
      </c>
      <c r="D655" s="842"/>
      <c r="E655" s="818">
        <f t="shared" si="173"/>
        <v>44403</v>
      </c>
      <c r="F655" s="818">
        <v>44408</v>
      </c>
      <c r="G655" s="818">
        <f t="shared" si="174"/>
        <v>44423</v>
      </c>
    </row>
    <row r="656" spans="2:7">
      <c r="B656" s="850" t="s">
        <v>208</v>
      </c>
      <c r="C656" s="850"/>
      <c r="D656" s="843"/>
      <c r="E656" s="818">
        <f t="shared" si="173"/>
        <v>44410</v>
      </c>
      <c r="F656" s="818">
        <f t="shared" ref="F656" si="175">F655+7</f>
        <v>44415</v>
      </c>
      <c r="G656" s="818">
        <f t="shared" si="174"/>
        <v>44430</v>
      </c>
    </row>
    <row r="657" ht="14.25" spans="2:7">
      <c r="B657" s="826"/>
      <c r="C657" s="826"/>
      <c r="D657" s="870"/>
      <c r="E657" s="823"/>
      <c r="G657" s="823"/>
    </row>
    <row r="658" spans="1:10">
      <c r="A658" s="798" t="s">
        <v>225</v>
      </c>
      <c r="B658" s="799"/>
      <c r="C658" s="799"/>
      <c r="D658" s="809"/>
      <c r="E658" s="809"/>
      <c r="F658" s="798"/>
      <c r="G658" s="798"/>
      <c r="H658" s="810"/>
      <c r="I658" s="797"/>
      <c r="J658" s="797"/>
    </row>
    <row r="659" ht="16.5" customHeight="1" spans="2:7">
      <c r="B659" s="812" t="s">
        <v>5</v>
      </c>
      <c r="C659" s="812" t="s">
        <v>6</v>
      </c>
      <c r="D659" s="813" t="s">
        <v>7</v>
      </c>
      <c r="E659" s="814" t="s">
        <v>788</v>
      </c>
      <c r="F659" s="814" t="s">
        <v>788</v>
      </c>
      <c r="G659" s="814" t="s">
        <v>225</v>
      </c>
    </row>
    <row r="660" spans="2:7">
      <c r="B660" s="815"/>
      <c r="C660" s="815"/>
      <c r="D660" s="816"/>
      <c r="E660" s="814" t="s">
        <v>790</v>
      </c>
      <c r="F660" s="814" t="s">
        <v>10</v>
      </c>
      <c r="G660" s="814" t="s">
        <v>11</v>
      </c>
    </row>
    <row r="661" ht="16.5" customHeight="1" spans="2:7">
      <c r="B661" s="850" t="s">
        <v>1098</v>
      </c>
      <c r="C661" s="850" t="s">
        <v>1099</v>
      </c>
      <c r="D661" s="841" t="s">
        <v>1106</v>
      </c>
      <c r="E661" s="818">
        <f>F661-5</f>
        <v>44375</v>
      </c>
      <c r="F661" s="818">
        <v>44380</v>
      </c>
      <c r="G661" s="818">
        <f>F661+20</f>
        <v>44400</v>
      </c>
    </row>
    <row r="662" spans="2:7">
      <c r="B662" s="850" t="s">
        <v>1101</v>
      </c>
      <c r="C662" s="850" t="s">
        <v>1089</v>
      </c>
      <c r="D662" s="842"/>
      <c r="E662" s="818">
        <f t="shared" ref="E662:E666" si="176">F662-5</f>
        <v>44382</v>
      </c>
      <c r="F662" s="818">
        <v>44387</v>
      </c>
      <c r="G662" s="818">
        <f t="shared" ref="G662:G666" si="177">F662+20</f>
        <v>44407</v>
      </c>
    </row>
    <row r="663" spans="2:7">
      <c r="B663" s="850" t="s">
        <v>852</v>
      </c>
      <c r="C663" s="850"/>
      <c r="D663" s="842"/>
      <c r="E663" s="818" t="s">
        <v>208</v>
      </c>
      <c r="F663" s="818"/>
      <c r="G663" s="818" t="s">
        <v>208</v>
      </c>
    </row>
    <row r="664" spans="2:7">
      <c r="B664" s="850" t="s">
        <v>1102</v>
      </c>
      <c r="C664" s="850" t="s">
        <v>1103</v>
      </c>
      <c r="D664" s="842"/>
      <c r="E664" s="818">
        <f t="shared" si="176"/>
        <v>44396</v>
      </c>
      <c r="F664" s="818">
        <v>44401</v>
      </c>
      <c r="G664" s="818">
        <f t="shared" si="177"/>
        <v>44421</v>
      </c>
    </row>
    <row r="665" spans="2:7">
      <c r="B665" s="850" t="s">
        <v>1104</v>
      </c>
      <c r="C665" s="850" t="s">
        <v>1105</v>
      </c>
      <c r="D665" s="842"/>
      <c r="E665" s="818">
        <f t="shared" si="176"/>
        <v>44403</v>
      </c>
      <c r="F665" s="818">
        <v>44408</v>
      </c>
      <c r="G665" s="818">
        <f t="shared" si="177"/>
        <v>44428</v>
      </c>
    </row>
    <row r="666" spans="2:7">
      <c r="B666" s="850" t="s">
        <v>208</v>
      </c>
      <c r="C666" s="850"/>
      <c r="D666" s="843"/>
      <c r="E666" s="818">
        <f t="shared" si="176"/>
        <v>44410</v>
      </c>
      <c r="F666" s="818">
        <f t="shared" ref="F666" si="178">F665+7</f>
        <v>44415</v>
      </c>
      <c r="G666" s="818">
        <f t="shared" si="177"/>
        <v>44435</v>
      </c>
    </row>
    <row r="667" spans="2:3">
      <c r="B667" s="799"/>
      <c r="C667" s="799"/>
    </row>
    <row r="668" spans="1:10">
      <c r="A668" s="831" t="s">
        <v>570</v>
      </c>
      <c r="B668" s="831"/>
      <c r="C668" s="831"/>
      <c r="D668" s="831"/>
      <c r="E668" s="831"/>
      <c r="F668" s="831"/>
      <c r="G668" s="831"/>
      <c r="H668" s="810"/>
      <c r="I668" s="797"/>
      <c r="J668" s="797"/>
    </row>
    <row r="669" spans="1:8">
      <c r="A669" s="798" t="s">
        <v>616</v>
      </c>
      <c r="B669" s="871"/>
      <c r="C669" s="872"/>
      <c r="D669" s="870"/>
      <c r="E669" s="870"/>
      <c r="F669" s="823"/>
      <c r="G669" s="823"/>
      <c r="H669" s="810"/>
    </row>
    <row r="670" spans="1:8">
      <c r="A670" s="798"/>
      <c r="B670" s="812" t="s">
        <v>5</v>
      </c>
      <c r="C670" s="812" t="s">
        <v>6</v>
      </c>
      <c r="D670" s="813" t="s">
        <v>7</v>
      </c>
      <c r="E670" s="814" t="s">
        <v>788</v>
      </c>
      <c r="F670" s="814" t="s">
        <v>788</v>
      </c>
      <c r="G670" s="814" t="s">
        <v>616</v>
      </c>
      <c r="H670" s="810"/>
    </row>
    <row r="671" spans="1:8">
      <c r="A671" s="798"/>
      <c r="B671" s="815"/>
      <c r="C671" s="815"/>
      <c r="D671" s="816"/>
      <c r="E671" s="814" t="s">
        <v>790</v>
      </c>
      <c r="F671" s="814" t="s">
        <v>10</v>
      </c>
      <c r="G671" s="814" t="s">
        <v>11</v>
      </c>
      <c r="H671" s="810"/>
    </row>
    <row r="672" spans="1:8">
      <c r="A672" s="798"/>
      <c r="B672" s="850" t="s">
        <v>598</v>
      </c>
      <c r="C672" s="850" t="s">
        <v>448</v>
      </c>
      <c r="D672" s="822" t="s">
        <v>1107</v>
      </c>
      <c r="E672" s="818">
        <f>F672-6</f>
        <v>44378</v>
      </c>
      <c r="F672" s="818">
        <v>44384</v>
      </c>
      <c r="G672" s="818">
        <f>F672+38</f>
        <v>44422</v>
      </c>
      <c r="H672" s="810"/>
    </row>
    <row r="673" spans="1:8">
      <c r="A673" s="798"/>
      <c r="B673" s="850" t="s">
        <v>599</v>
      </c>
      <c r="C673" s="850" t="s">
        <v>457</v>
      </c>
      <c r="D673" s="822"/>
      <c r="E673" s="818">
        <f t="shared" ref="E673:E676" si="179">F673-6</f>
        <v>44385</v>
      </c>
      <c r="F673" s="818">
        <v>44391</v>
      </c>
      <c r="G673" s="818">
        <f t="shared" ref="G673:G676" si="180">F673+38</f>
        <v>44429</v>
      </c>
      <c r="H673" s="810"/>
    </row>
    <row r="674" spans="1:8">
      <c r="A674" s="798"/>
      <c r="B674" s="850" t="s">
        <v>600</v>
      </c>
      <c r="C674" s="850" t="s">
        <v>459</v>
      </c>
      <c r="D674" s="822"/>
      <c r="E674" s="818">
        <f t="shared" si="179"/>
        <v>44392</v>
      </c>
      <c r="F674" s="818">
        <v>44398</v>
      </c>
      <c r="G674" s="818">
        <f t="shared" si="180"/>
        <v>44436</v>
      </c>
      <c r="H674" s="810"/>
    </row>
    <row r="675" spans="1:8">
      <c r="A675" s="798"/>
      <c r="B675" s="850" t="s">
        <v>601</v>
      </c>
      <c r="C675" s="850" t="s">
        <v>460</v>
      </c>
      <c r="D675" s="822"/>
      <c r="E675" s="818">
        <f t="shared" si="179"/>
        <v>44399</v>
      </c>
      <c r="F675" s="818">
        <v>44405</v>
      </c>
      <c r="G675" s="818">
        <f t="shared" si="180"/>
        <v>44443</v>
      </c>
      <c r="H675" s="810"/>
    </row>
    <row r="676" spans="1:8">
      <c r="A676" s="798"/>
      <c r="B676" s="850" t="s">
        <v>208</v>
      </c>
      <c r="C676" s="850" t="s">
        <v>208</v>
      </c>
      <c r="D676" s="822"/>
      <c r="E676" s="818">
        <f t="shared" si="179"/>
        <v>44406</v>
      </c>
      <c r="F676" s="818">
        <f>F675+7</f>
        <v>44412</v>
      </c>
      <c r="G676" s="818">
        <f t="shared" si="180"/>
        <v>44450</v>
      </c>
      <c r="H676" s="810"/>
    </row>
    <row r="677" spans="1:8">
      <c r="A677" s="798"/>
      <c r="B677" s="873"/>
      <c r="C677" s="874"/>
      <c r="D677" s="830"/>
      <c r="E677" s="823"/>
      <c r="F677" s="823"/>
      <c r="G677" s="823"/>
      <c r="H677" s="810"/>
    </row>
    <row r="678" spans="1:7">
      <c r="A678" s="798" t="s">
        <v>1108</v>
      </c>
      <c r="B678" s="873"/>
      <c r="C678" s="874"/>
      <c r="D678" s="830"/>
      <c r="E678" s="823"/>
      <c r="F678" s="823"/>
      <c r="G678" s="823"/>
    </row>
    <row r="679" spans="1:8">
      <c r="A679" s="798"/>
      <c r="B679" s="812" t="s">
        <v>5</v>
      </c>
      <c r="C679" s="812" t="s">
        <v>6</v>
      </c>
      <c r="D679" s="813" t="s">
        <v>7</v>
      </c>
      <c r="E679" s="814" t="s">
        <v>788</v>
      </c>
      <c r="F679" s="814" t="s">
        <v>788</v>
      </c>
      <c r="G679" s="814" t="s">
        <v>616</v>
      </c>
      <c r="H679" s="810"/>
    </row>
    <row r="680" spans="1:8">
      <c r="A680" s="798"/>
      <c r="B680" s="815"/>
      <c r="C680" s="815"/>
      <c r="D680" s="816"/>
      <c r="E680" s="814" t="s">
        <v>790</v>
      </c>
      <c r="F680" s="814" t="s">
        <v>10</v>
      </c>
      <c r="G680" s="814" t="s">
        <v>11</v>
      </c>
      <c r="H680" s="810"/>
    </row>
    <row r="681" ht="16.5" customHeight="1" spans="1:8">
      <c r="A681" s="798"/>
      <c r="B681" s="850" t="s">
        <v>1109</v>
      </c>
      <c r="C681" s="850" t="s">
        <v>1110</v>
      </c>
      <c r="D681" s="822" t="s">
        <v>1111</v>
      </c>
      <c r="E681" s="818">
        <f>F681-7</f>
        <v>44370</v>
      </c>
      <c r="F681" s="818">
        <v>44377</v>
      </c>
      <c r="G681" s="818">
        <f>F681+38</f>
        <v>44415</v>
      </c>
      <c r="H681" s="810"/>
    </row>
    <row r="682" spans="1:8">
      <c r="A682" s="798"/>
      <c r="B682" s="850" t="s">
        <v>385</v>
      </c>
      <c r="C682" s="850" t="s">
        <v>1112</v>
      </c>
      <c r="D682" s="822"/>
      <c r="E682" s="818">
        <f t="shared" ref="E682:E686" si="181">F682-7</f>
        <v>44377</v>
      </c>
      <c r="F682" s="818">
        <v>44384</v>
      </c>
      <c r="G682" s="818">
        <f t="shared" ref="G682:G686" si="182">F682+38</f>
        <v>44422</v>
      </c>
      <c r="H682" s="810"/>
    </row>
    <row r="683" spans="1:8">
      <c r="A683" s="798"/>
      <c r="B683" s="850" t="s">
        <v>1113</v>
      </c>
      <c r="C683" s="850" t="s">
        <v>1114</v>
      </c>
      <c r="D683" s="822"/>
      <c r="E683" s="818">
        <f t="shared" si="181"/>
        <v>44384</v>
      </c>
      <c r="F683" s="818">
        <f t="shared" ref="F683:F686" si="183">F682+7</f>
        <v>44391</v>
      </c>
      <c r="G683" s="818">
        <f t="shared" si="182"/>
        <v>44429</v>
      </c>
      <c r="H683" s="810"/>
    </row>
    <row r="684" spans="1:8">
      <c r="A684" s="798"/>
      <c r="B684" s="850" t="s">
        <v>1115</v>
      </c>
      <c r="C684" s="850" t="s">
        <v>428</v>
      </c>
      <c r="D684" s="822"/>
      <c r="E684" s="818">
        <f t="shared" si="181"/>
        <v>44391</v>
      </c>
      <c r="F684" s="818">
        <f t="shared" si="183"/>
        <v>44398</v>
      </c>
      <c r="G684" s="818">
        <f t="shared" si="182"/>
        <v>44436</v>
      </c>
      <c r="H684" s="810"/>
    </row>
    <row r="685" spans="1:8">
      <c r="A685" s="798"/>
      <c r="B685" s="850" t="s">
        <v>1116</v>
      </c>
      <c r="C685" s="850" t="s">
        <v>1117</v>
      </c>
      <c r="D685" s="822"/>
      <c r="E685" s="818">
        <f t="shared" si="181"/>
        <v>44398</v>
      </c>
      <c r="F685" s="818">
        <f t="shared" si="183"/>
        <v>44405</v>
      </c>
      <c r="G685" s="818">
        <f t="shared" si="182"/>
        <v>44443</v>
      </c>
      <c r="H685" s="810"/>
    </row>
    <row r="686" spans="1:8">
      <c r="A686" s="798"/>
      <c r="B686" s="850"/>
      <c r="C686" s="850"/>
      <c r="D686" s="822"/>
      <c r="E686" s="818">
        <f t="shared" si="181"/>
        <v>44405</v>
      </c>
      <c r="F686" s="818">
        <f t="shared" si="183"/>
        <v>44412</v>
      </c>
      <c r="G686" s="818">
        <f t="shared" si="182"/>
        <v>44450</v>
      </c>
      <c r="H686" s="810"/>
    </row>
    <row r="687" spans="1:8">
      <c r="A687" s="798"/>
      <c r="B687" s="873"/>
      <c r="C687" s="874"/>
      <c r="D687" s="830"/>
      <c r="E687" s="823"/>
      <c r="F687" s="823"/>
      <c r="G687" s="823"/>
      <c r="H687" s="810"/>
    </row>
    <row r="688" spans="2:7">
      <c r="B688" s="812" t="s">
        <v>5</v>
      </c>
      <c r="C688" s="812" t="s">
        <v>6</v>
      </c>
      <c r="D688" s="813" t="s">
        <v>7</v>
      </c>
      <c r="E688" s="814" t="s">
        <v>788</v>
      </c>
      <c r="F688" s="814" t="s">
        <v>788</v>
      </c>
      <c r="G688" s="814" t="s">
        <v>1108</v>
      </c>
    </row>
    <row r="689" spans="2:7">
      <c r="B689" s="815"/>
      <c r="C689" s="815"/>
      <c r="D689" s="816"/>
      <c r="E689" s="814" t="s">
        <v>790</v>
      </c>
      <c r="F689" s="814" t="s">
        <v>10</v>
      </c>
      <c r="G689" s="814" t="s">
        <v>11</v>
      </c>
    </row>
    <row r="690" spans="2:7">
      <c r="B690" s="850" t="s">
        <v>1118</v>
      </c>
      <c r="C690" s="850">
        <f>E690-2</f>
        <v>44374</v>
      </c>
      <c r="D690" s="817" t="s">
        <v>1119</v>
      </c>
      <c r="E690" s="818">
        <f>F690-5</f>
        <v>44376</v>
      </c>
      <c r="F690" s="818">
        <v>44381</v>
      </c>
      <c r="G690" s="818">
        <f>F690+35</f>
        <v>44416</v>
      </c>
    </row>
    <row r="691" spans="2:7">
      <c r="B691" s="850" t="s">
        <v>1120</v>
      </c>
      <c r="C691" s="850">
        <f t="shared" ref="C691:C695" si="184">E691-2</f>
        <v>44381</v>
      </c>
      <c r="D691" s="819"/>
      <c r="E691" s="818">
        <f t="shared" ref="E691:E695" si="185">F691-5</f>
        <v>44383</v>
      </c>
      <c r="F691" s="818">
        <f>F690+7</f>
        <v>44388</v>
      </c>
      <c r="G691" s="818">
        <f t="shared" ref="G691:G695" si="186">F691+35</f>
        <v>44423</v>
      </c>
    </row>
    <row r="692" spans="2:7">
      <c r="B692" s="850" t="s">
        <v>1121</v>
      </c>
      <c r="C692" s="850">
        <f t="shared" si="184"/>
        <v>44388</v>
      </c>
      <c r="D692" s="819"/>
      <c r="E692" s="818">
        <f t="shared" si="185"/>
        <v>44390</v>
      </c>
      <c r="F692" s="818">
        <f t="shared" ref="F692:F695" si="187">F691+7</f>
        <v>44395</v>
      </c>
      <c r="G692" s="818">
        <f t="shared" si="186"/>
        <v>44430</v>
      </c>
    </row>
    <row r="693" spans="2:7">
      <c r="B693" s="850" t="s">
        <v>1122</v>
      </c>
      <c r="C693" s="850">
        <f t="shared" si="184"/>
        <v>44395</v>
      </c>
      <c r="D693" s="819"/>
      <c r="E693" s="818">
        <f t="shared" si="185"/>
        <v>44397</v>
      </c>
      <c r="F693" s="818">
        <f t="shared" si="187"/>
        <v>44402</v>
      </c>
      <c r="G693" s="818">
        <f t="shared" si="186"/>
        <v>44437</v>
      </c>
    </row>
    <row r="694" spans="2:7">
      <c r="B694" s="850" t="s">
        <v>1123</v>
      </c>
      <c r="C694" s="850">
        <f t="shared" si="184"/>
        <v>44402</v>
      </c>
      <c r="D694" s="819"/>
      <c r="E694" s="818">
        <f t="shared" si="185"/>
        <v>44404</v>
      </c>
      <c r="F694" s="818">
        <f t="shared" si="187"/>
        <v>44409</v>
      </c>
      <c r="G694" s="818">
        <f t="shared" si="186"/>
        <v>44444</v>
      </c>
    </row>
    <row r="695" spans="2:7">
      <c r="B695" s="850" t="s">
        <v>1124</v>
      </c>
      <c r="C695" s="850">
        <f t="shared" si="184"/>
        <v>44409</v>
      </c>
      <c r="D695" s="821"/>
      <c r="E695" s="818">
        <f t="shared" si="185"/>
        <v>44411</v>
      </c>
      <c r="F695" s="818">
        <f t="shared" si="187"/>
        <v>44416</v>
      </c>
      <c r="G695" s="818">
        <f t="shared" si="186"/>
        <v>44451</v>
      </c>
    </row>
    <row r="696" spans="2:3">
      <c r="B696" s="799"/>
      <c r="C696" s="799"/>
    </row>
    <row r="697" spans="1:7">
      <c r="A697" s="798" t="s">
        <v>1125</v>
      </c>
      <c r="B697" s="809"/>
      <c r="C697" s="809"/>
      <c r="D697" s="798"/>
      <c r="E697" s="798"/>
      <c r="F697" s="798"/>
      <c r="G697" s="810"/>
    </row>
    <row r="698" spans="2:7">
      <c r="B698" s="812" t="s">
        <v>5</v>
      </c>
      <c r="C698" s="812" t="s">
        <v>6</v>
      </c>
      <c r="D698" s="813" t="s">
        <v>7</v>
      </c>
      <c r="E698" s="814" t="s">
        <v>788</v>
      </c>
      <c r="F698" s="814" t="s">
        <v>788</v>
      </c>
      <c r="G698" s="814" t="s">
        <v>1125</v>
      </c>
    </row>
    <row r="699" spans="2:7">
      <c r="B699" s="815"/>
      <c r="C699" s="815"/>
      <c r="D699" s="816"/>
      <c r="E699" s="814" t="s">
        <v>790</v>
      </c>
      <c r="F699" s="814" t="s">
        <v>10</v>
      </c>
      <c r="G699" s="814" t="s">
        <v>11</v>
      </c>
    </row>
    <row r="700" spans="2:7">
      <c r="B700" s="850" t="s">
        <v>598</v>
      </c>
      <c r="C700" s="850" t="s">
        <v>448</v>
      </c>
      <c r="D700" s="822" t="s">
        <v>1107</v>
      </c>
      <c r="E700" s="818">
        <f>F700-6</f>
        <v>44378</v>
      </c>
      <c r="F700" s="818">
        <v>44384</v>
      </c>
      <c r="G700" s="818">
        <f>F700+19</f>
        <v>44403</v>
      </c>
    </row>
    <row r="701" spans="2:7">
      <c r="B701" s="850" t="s">
        <v>599</v>
      </c>
      <c r="C701" s="850" t="s">
        <v>457</v>
      </c>
      <c r="D701" s="822"/>
      <c r="E701" s="818">
        <f t="shared" ref="E701:E704" si="188">F701-6</f>
        <v>44385</v>
      </c>
      <c r="F701" s="818">
        <v>44391</v>
      </c>
      <c r="G701" s="818">
        <f t="shared" ref="G701:G704" si="189">F701+19</f>
        <v>44410</v>
      </c>
    </row>
    <row r="702" spans="2:7">
      <c r="B702" s="850" t="s">
        <v>600</v>
      </c>
      <c r="C702" s="850" t="s">
        <v>459</v>
      </c>
      <c r="D702" s="822"/>
      <c r="E702" s="818">
        <f t="shared" si="188"/>
        <v>44392</v>
      </c>
      <c r="F702" s="818">
        <v>44398</v>
      </c>
      <c r="G702" s="818">
        <f t="shared" si="189"/>
        <v>44417</v>
      </c>
    </row>
    <row r="703" spans="2:7">
      <c r="B703" s="850" t="s">
        <v>601</v>
      </c>
      <c r="C703" s="850" t="s">
        <v>460</v>
      </c>
      <c r="D703" s="822"/>
      <c r="E703" s="818">
        <f t="shared" si="188"/>
        <v>44399</v>
      </c>
      <c r="F703" s="818">
        <v>44405</v>
      </c>
      <c r="G703" s="818">
        <f t="shared" si="189"/>
        <v>44424</v>
      </c>
    </row>
    <row r="704" spans="2:7">
      <c r="B704" s="850" t="s">
        <v>208</v>
      </c>
      <c r="C704" s="850" t="s">
        <v>208</v>
      </c>
      <c r="D704" s="822"/>
      <c r="E704" s="818">
        <f t="shared" si="188"/>
        <v>44406</v>
      </c>
      <c r="F704" s="818">
        <f>F703+7</f>
        <v>44412</v>
      </c>
      <c r="G704" s="818">
        <f t="shared" si="189"/>
        <v>44431</v>
      </c>
    </row>
    <row r="705" spans="2:3">
      <c r="B705" s="799"/>
      <c r="C705" s="799"/>
    </row>
    <row r="706" spans="2:7">
      <c r="B706" s="812" t="s">
        <v>5</v>
      </c>
      <c r="C706" s="812" t="s">
        <v>6</v>
      </c>
      <c r="D706" s="813" t="s">
        <v>7</v>
      </c>
      <c r="E706" s="814" t="s">
        <v>788</v>
      </c>
      <c r="F706" s="814" t="s">
        <v>788</v>
      </c>
      <c r="G706" s="814" t="s">
        <v>1125</v>
      </c>
    </row>
    <row r="707" spans="2:7">
      <c r="B707" s="815"/>
      <c r="C707" s="815"/>
      <c r="D707" s="816"/>
      <c r="E707" s="814" t="s">
        <v>790</v>
      </c>
      <c r="F707" s="814" t="s">
        <v>10</v>
      </c>
      <c r="G707" s="814" t="s">
        <v>11</v>
      </c>
    </row>
    <row r="708" ht="16.5" customHeight="1" spans="2:7">
      <c r="B708" s="850" t="s">
        <v>602</v>
      </c>
      <c r="C708" s="850" t="s">
        <v>1126</v>
      </c>
      <c r="D708" s="822" t="s">
        <v>1127</v>
      </c>
      <c r="E708" s="818">
        <f>F708-4</f>
        <v>44376</v>
      </c>
      <c r="F708" s="818">
        <v>44380</v>
      </c>
      <c r="G708" s="818">
        <f>F708+19</f>
        <v>44399</v>
      </c>
    </row>
    <row r="709" spans="2:7">
      <c r="B709" s="850" t="s">
        <v>605</v>
      </c>
      <c r="C709" s="850" t="s">
        <v>1128</v>
      </c>
      <c r="D709" s="822"/>
      <c r="E709" s="818">
        <f t="shared" ref="E709:E712" si="190">F709-4</f>
        <v>44383</v>
      </c>
      <c r="F709" s="818">
        <f>F708+7</f>
        <v>44387</v>
      </c>
      <c r="G709" s="818">
        <f t="shared" ref="G709:G712" si="191">F709+19</f>
        <v>44406</v>
      </c>
    </row>
    <row r="710" spans="2:7">
      <c r="B710" s="850" t="s">
        <v>607</v>
      </c>
      <c r="C710" s="850" t="s">
        <v>1129</v>
      </c>
      <c r="D710" s="822"/>
      <c r="E710" s="818">
        <f t="shared" si="190"/>
        <v>44390</v>
      </c>
      <c r="F710" s="818">
        <f t="shared" ref="F710" si="192">F709+7</f>
        <v>44394</v>
      </c>
      <c r="G710" s="818">
        <f t="shared" si="191"/>
        <v>44413</v>
      </c>
    </row>
    <row r="711" spans="2:7">
      <c r="B711" s="850" t="s">
        <v>1130</v>
      </c>
      <c r="C711" s="850" t="s">
        <v>1131</v>
      </c>
      <c r="D711" s="822"/>
      <c r="E711" s="818">
        <f t="shared" si="190"/>
        <v>44400</v>
      </c>
      <c r="F711" s="818">
        <v>44404</v>
      </c>
      <c r="G711" s="818">
        <f t="shared" si="191"/>
        <v>44423</v>
      </c>
    </row>
    <row r="712" spans="2:7">
      <c r="B712" s="850" t="s">
        <v>1132</v>
      </c>
      <c r="C712" s="850" t="s">
        <v>1133</v>
      </c>
      <c r="D712" s="822"/>
      <c r="E712" s="818">
        <f t="shared" si="190"/>
        <v>44404</v>
      </c>
      <c r="F712" s="818">
        <v>44408</v>
      </c>
      <c r="G712" s="818">
        <f t="shared" si="191"/>
        <v>44427</v>
      </c>
    </row>
    <row r="713" spans="2:7">
      <c r="B713" s="873"/>
      <c r="C713" s="874"/>
      <c r="D713" s="830"/>
      <c r="E713" s="823"/>
      <c r="F713" s="823"/>
      <c r="G713" s="823"/>
    </row>
    <row r="714" spans="1:7">
      <c r="A714" s="798" t="s">
        <v>1134</v>
      </c>
      <c r="B714" s="799"/>
      <c r="C714" s="799"/>
      <c r="D714" s="798"/>
      <c r="E714" s="798"/>
      <c r="F714" s="798"/>
      <c r="G714" s="810"/>
    </row>
    <row r="715" spans="2:7">
      <c r="B715" s="812" t="s">
        <v>5</v>
      </c>
      <c r="C715" s="812" t="s">
        <v>6</v>
      </c>
      <c r="D715" s="813" t="s">
        <v>7</v>
      </c>
      <c r="E715" s="814" t="s">
        <v>788</v>
      </c>
      <c r="F715" s="814" t="s">
        <v>788</v>
      </c>
      <c r="G715" s="814" t="s">
        <v>1134</v>
      </c>
    </row>
    <row r="716" spans="2:7">
      <c r="B716" s="815"/>
      <c r="C716" s="815"/>
      <c r="D716" s="816"/>
      <c r="E716" s="814" t="s">
        <v>790</v>
      </c>
      <c r="F716" s="814" t="s">
        <v>10</v>
      </c>
      <c r="G716" s="814" t="s">
        <v>11</v>
      </c>
    </row>
    <row r="717" ht="16.5" customHeight="1" spans="2:7">
      <c r="B717" s="850" t="s">
        <v>602</v>
      </c>
      <c r="C717" s="850" t="s">
        <v>1126</v>
      </c>
      <c r="D717" s="822" t="s">
        <v>1127</v>
      </c>
      <c r="E717" s="818">
        <f>F717-4</f>
        <v>44376</v>
      </c>
      <c r="F717" s="818">
        <v>44380</v>
      </c>
      <c r="G717" s="818">
        <f>F717+29</f>
        <v>44409</v>
      </c>
    </row>
    <row r="718" spans="2:7">
      <c r="B718" s="850" t="s">
        <v>605</v>
      </c>
      <c r="C718" s="850" t="s">
        <v>1128</v>
      </c>
      <c r="D718" s="822"/>
      <c r="E718" s="818">
        <f t="shared" ref="E718:E721" si="193">F718-4</f>
        <v>44383</v>
      </c>
      <c r="F718" s="818">
        <f>F717+7</f>
        <v>44387</v>
      </c>
      <c r="G718" s="818">
        <f t="shared" ref="G718:G721" si="194">F718+29</f>
        <v>44416</v>
      </c>
    </row>
    <row r="719" spans="2:7">
      <c r="B719" s="850" t="s">
        <v>607</v>
      </c>
      <c r="C719" s="850" t="s">
        <v>1129</v>
      </c>
      <c r="D719" s="822"/>
      <c r="E719" s="818">
        <f t="shared" si="193"/>
        <v>44390</v>
      </c>
      <c r="F719" s="818">
        <f t="shared" ref="F719" si="195">F718+7</f>
        <v>44394</v>
      </c>
      <c r="G719" s="818">
        <f t="shared" si="194"/>
        <v>44423</v>
      </c>
    </row>
    <row r="720" spans="2:7">
      <c r="B720" s="850" t="s">
        <v>1130</v>
      </c>
      <c r="C720" s="850" t="s">
        <v>1131</v>
      </c>
      <c r="D720" s="822"/>
      <c r="E720" s="818">
        <f t="shared" si="193"/>
        <v>44400</v>
      </c>
      <c r="F720" s="818">
        <v>44404</v>
      </c>
      <c r="G720" s="818">
        <f t="shared" si="194"/>
        <v>44433</v>
      </c>
    </row>
    <row r="721" spans="2:7">
      <c r="B721" s="850" t="s">
        <v>1132</v>
      </c>
      <c r="C721" s="850" t="s">
        <v>1133</v>
      </c>
      <c r="D721" s="822"/>
      <c r="E721" s="818">
        <f t="shared" si="193"/>
        <v>44404</v>
      </c>
      <c r="F721" s="818">
        <v>44408</v>
      </c>
      <c r="G721" s="818">
        <f t="shared" si="194"/>
        <v>44437</v>
      </c>
    </row>
    <row r="722" ht="15" spans="2:7">
      <c r="B722" s="875"/>
      <c r="C722" s="876"/>
      <c r="D722" s="830"/>
      <c r="E722" s="823"/>
      <c r="F722" s="823"/>
      <c r="G722" s="823"/>
    </row>
    <row r="723" spans="1:7">
      <c r="A723" s="798" t="s">
        <v>612</v>
      </c>
      <c r="B723" s="873"/>
      <c r="C723" s="874"/>
      <c r="D723" s="830"/>
      <c r="E723" s="830"/>
      <c r="F723" s="823"/>
      <c r="G723" s="839"/>
    </row>
    <row r="724" spans="1:7">
      <c r="A724" s="798"/>
      <c r="B724" s="812" t="s">
        <v>5</v>
      </c>
      <c r="C724" s="812" t="s">
        <v>6</v>
      </c>
      <c r="D724" s="813" t="s">
        <v>7</v>
      </c>
      <c r="E724" s="814" t="s">
        <v>788</v>
      </c>
      <c r="F724" s="814" t="s">
        <v>788</v>
      </c>
      <c r="G724" s="814" t="s">
        <v>612</v>
      </c>
    </row>
    <row r="725" spans="1:7">
      <c r="A725" s="798"/>
      <c r="B725" s="815"/>
      <c r="C725" s="815"/>
      <c r="D725" s="816"/>
      <c r="E725" s="814" t="s">
        <v>790</v>
      </c>
      <c r="F725" s="814" t="s">
        <v>10</v>
      </c>
      <c r="G725" s="814" t="s">
        <v>11</v>
      </c>
    </row>
    <row r="726" spans="1:7">
      <c r="A726" s="798"/>
      <c r="B726" s="850" t="s">
        <v>184</v>
      </c>
      <c r="C726" s="850" t="s">
        <v>1135</v>
      </c>
      <c r="D726" s="822" t="s">
        <v>1136</v>
      </c>
      <c r="E726" s="818">
        <f>F726-3</f>
        <v>44377</v>
      </c>
      <c r="F726" s="818">
        <v>44380</v>
      </c>
      <c r="G726" s="818">
        <f>F726+31</f>
        <v>44411</v>
      </c>
    </row>
    <row r="727" spans="1:7">
      <c r="A727" s="798"/>
      <c r="B727" s="850" t="s">
        <v>187</v>
      </c>
      <c r="C727" s="850" t="s">
        <v>691</v>
      </c>
      <c r="D727" s="822"/>
      <c r="E727" s="818">
        <f t="shared" ref="E727:E730" si="196">F727-3</f>
        <v>44384</v>
      </c>
      <c r="F727" s="818">
        <f>F726+7</f>
        <v>44387</v>
      </c>
      <c r="G727" s="818">
        <f t="shared" ref="G727:G730" si="197">F727+31</f>
        <v>44418</v>
      </c>
    </row>
    <row r="728" spans="1:7">
      <c r="A728" s="798"/>
      <c r="B728" s="850" t="s">
        <v>189</v>
      </c>
      <c r="C728" s="850" t="s">
        <v>190</v>
      </c>
      <c r="D728" s="822"/>
      <c r="E728" s="818">
        <f t="shared" si="196"/>
        <v>44391</v>
      </c>
      <c r="F728" s="818">
        <f>F727+7</f>
        <v>44394</v>
      </c>
      <c r="G728" s="818">
        <f t="shared" si="197"/>
        <v>44425</v>
      </c>
    </row>
    <row r="729" spans="1:7">
      <c r="A729" s="798"/>
      <c r="B729" s="850" t="s">
        <v>191</v>
      </c>
      <c r="C729" s="850" t="s">
        <v>1137</v>
      </c>
      <c r="D729" s="822"/>
      <c r="E729" s="818">
        <f t="shared" si="196"/>
        <v>44398</v>
      </c>
      <c r="F729" s="818">
        <f>F728+7</f>
        <v>44401</v>
      </c>
      <c r="G729" s="818">
        <f t="shared" si="197"/>
        <v>44432</v>
      </c>
    </row>
    <row r="730" spans="1:7">
      <c r="A730" s="798"/>
      <c r="B730" s="850" t="s">
        <v>193</v>
      </c>
      <c r="C730" s="850" t="s">
        <v>662</v>
      </c>
      <c r="D730" s="822"/>
      <c r="E730" s="818">
        <f t="shared" si="196"/>
        <v>44405</v>
      </c>
      <c r="F730" s="818">
        <f>F729+7</f>
        <v>44408</v>
      </c>
      <c r="G730" s="818">
        <f t="shared" si="197"/>
        <v>44439</v>
      </c>
    </row>
    <row r="731" spans="2:7">
      <c r="B731" s="873"/>
      <c r="C731" s="873"/>
      <c r="D731" s="877"/>
      <c r="E731" s="823"/>
      <c r="F731" s="823"/>
      <c r="G731" s="823"/>
    </row>
    <row r="732" spans="1:1">
      <c r="A732" s="798" t="s">
        <v>1138</v>
      </c>
    </row>
    <row r="733" spans="2:9">
      <c r="B733" s="812" t="s">
        <v>5</v>
      </c>
      <c r="C733" s="812" t="s">
        <v>6</v>
      </c>
      <c r="D733" s="813" t="s">
        <v>7</v>
      </c>
      <c r="E733" s="814" t="s">
        <v>788</v>
      </c>
      <c r="F733" s="814" t="s">
        <v>788</v>
      </c>
      <c r="G733" s="814" t="s">
        <v>1139</v>
      </c>
      <c r="I733" s="797"/>
    </row>
    <row r="734" spans="2:7">
      <c r="B734" s="815"/>
      <c r="C734" s="815"/>
      <c r="D734" s="816"/>
      <c r="E734" s="814" t="s">
        <v>790</v>
      </c>
      <c r="F734" s="814" t="s">
        <v>10</v>
      </c>
      <c r="G734" s="818" t="s">
        <v>11</v>
      </c>
    </row>
    <row r="735" ht="16.5" customHeight="1" spans="2:7">
      <c r="B735" s="850" t="s">
        <v>602</v>
      </c>
      <c r="C735" s="850" t="s">
        <v>1126</v>
      </c>
      <c r="D735" s="817" t="s">
        <v>1127</v>
      </c>
      <c r="E735" s="818">
        <f>F735-4</f>
        <v>44376</v>
      </c>
      <c r="F735" s="818">
        <v>44380</v>
      </c>
      <c r="G735" s="818">
        <f>F735+28</f>
        <v>44408</v>
      </c>
    </row>
    <row r="736" spans="2:7">
      <c r="B736" s="850" t="s">
        <v>605</v>
      </c>
      <c r="C736" s="850" t="s">
        <v>1128</v>
      </c>
      <c r="D736" s="819"/>
      <c r="E736" s="818">
        <f t="shared" ref="E736:E739" si="198">F736-4</f>
        <v>44383</v>
      </c>
      <c r="F736" s="818">
        <f>F735+7</f>
        <v>44387</v>
      </c>
      <c r="G736" s="818">
        <f t="shared" ref="G736:G739" si="199">F736+28</f>
        <v>44415</v>
      </c>
    </row>
    <row r="737" spans="2:7">
      <c r="B737" s="850" t="s">
        <v>607</v>
      </c>
      <c r="C737" s="850" t="s">
        <v>1129</v>
      </c>
      <c r="D737" s="819"/>
      <c r="E737" s="818">
        <f t="shared" si="198"/>
        <v>44390</v>
      </c>
      <c r="F737" s="818">
        <f t="shared" ref="F737" si="200">F736+7</f>
        <v>44394</v>
      </c>
      <c r="G737" s="818">
        <f t="shared" si="199"/>
        <v>44422</v>
      </c>
    </row>
    <row r="738" spans="2:7">
      <c r="B738" s="850" t="s">
        <v>1130</v>
      </c>
      <c r="C738" s="850" t="s">
        <v>1131</v>
      </c>
      <c r="D738" s="819"/>
      <c r="E738" s="818">
        <f t="shared" si="198"/>
        <v>44400</v>
      </c>
      <c r="F738" s="818">
        <v>44404</v>
      </c>
      <c r="G738" s="818">
        <f t="shared" si="199"/>
        <v>44432</v>
      </c>
    </row>
    <row r="739" spans="2:7">
      <c r="B739" s="850" t="s">
        <v>1132</v>
      </c>
      <c r="C739" s="850" t="s">
        <v>1133</v>
      </c>
      <c r="D739" s="821"/>
      <c r="E739" s="818">
        <f t="shared" si="198"/>
        <v>44404</v>
      </c>
      <c r="F739" s="818">
        <v>44408</v>
      </c>
      <c r="G739" s="818">
        <f t="shared" si="199"/>
        <v>44436</v>
      </c>
    </row>
    <row r="740" spans="2:6">
      <c r="B740" s="873"/>
      <c r="C740" s="874"/>
      <c r="D740" s="830"/>
      <c r="E740" s="823"/>
      <c r="F740" s="823"/>
    </row>
    <row r="741" spans="1:7">
      <c r="A741" s="798" t="s">
        <v>1140</v>
      </c>
      <c r="B741" s="798"/>
      <c r="C741" s="874"/>
      <c r="D741" s="830"/>
      <c r="E741" s="823"/>
      <c r="F741" s="823"/>
      <c r="G741" s="823"/>
    </row>
    <row r="742" spans="2:8">
      <c r="B742" s="812" t="s">
        <v>5</v>
      </c>
      <c r="C742" s="812" t="s">
        <v>6</v>
      </c>
      <c r="D742" s="813" t="s">
        <v>7</v>
      </c>
      <c r="E742" s="814" t="s">
        <v>788</v>
      </c>
      <c r="F742" s="814" t="s">
        <v>788</v>
      </c>
      <c r="G742" s="814" t="s">
        <v>1125</v>
      </c>
      <c r="H742" s="814" t="s">
        <v>1140</v>
      </c>
    </row>
    <row r="743" spans="2:10">
      <c r="B743" s="815"/>
      <c r="C743" s="815"/>
      <c r="D743" s="816"/>
      <c r="E743" s="814" t="s">
        <v>790</v>
      </c>
      <c r="F743" s="814" t="s">
        <v>10</v>
      </c>
      <c r="G743" s="814" t="s">
        <v>11</v>
      </c>
      <c r="H743" s="814" t="s">
        <v>11</v>
      </c>
      <c r="J743" s="797"/>
    </row>
    <row r="744" spans="2:8">
      <c r="B744" s="850" t="s">
        <v>598</v>
      </c>
      <c r="C744" s="850" t="s">
        <v>448</v>
      </c>
      <c r="D744" s="822" t="s">
        <v>1107</v>
      </c>
      <c r="E744" s="818">
        <f>F744-6</f>
        <v>44378</v>
      </c>
      <c r="F744" s="818">
        <v>44384</v>
      </c>
      <c r="G744" s="818">
        <f>F744+19</f>
        <v>44403</v>
      </c>
      <c r="H744" s="878" t="s">
        <v>1141</v>
      </c>
    </row>
    <row r="745" spans="2:8">
      <c r="B745" s="850" t="s">
        <v>599</v>
      </c>
      <c r="C745" s="850" t="s">
        <v>457</v>
      </c>
      <c r="D745" s="822"/>
      <c r="E745" s="818">
        <f t="shared" ref="E745:E748" si="201">F745-6</f>
        <v>44385</v>
      </c>
      <c r="F745" s="818">
        <v>44391</v>
      </c>
      <c r="G745" s="818">
        <f t="shared" ref="G745:G748" si="202">F745+19</f>
        <v>44410</v>
      </c>
      <c r="H745" s="878" t="s">
        <v>1141</v>
      </c>
    </row>
    <row r="746" spans="2:8">
      <c r="B746" s="850" t="s">
        <v>600</v>
      </c>
      <c r="C746" s="850" t="s">
        <v>459</v>
      </c>
      <c r="D746" s="822"/>
      <c r="E746" s="818">
        <f t="shared" si="201"/>
        <v>44392</v>
      </c>
      <c r="F746" s="818">
        <v>44398</v>
      </c>
      <c r="G746" s="818">
        <f t="shared" si="202"/>
        <v>44417</v>
      </c>
      <c r="H746" s="878" t="s">
        <v>1141</v>
      </c>
    </row>
    <row r="747" spans="2:8">
      <c r="B747" s="850" t="s">
        <v>601</v>
      </c>
      <c r="C747" s="850" t="s">
        <v>460</v>
      </c>
      <c r="D747" s="822"/>
      <c r="E747" s="818">
        <f t="shared" si="201"/>
        <v>44399</v>
      </c>
      <c r="F747" s="818">
        <v>44405</v>
      </c>
      <c r="G747" s="818">
        <f t="shared" si="202"/>
        <v>44424</v>
      </c>
      <c r="H747" s="878" t="s">
        <v>1141</v>
      </c>
    </row>
    <row r="748" spans="2:8">
      <c r="B748" s="850" t="s">
        <v>208</v>
      </c>
      <c r="C748" s="850" t="s">
        <v>208</v>
      </c>
      <c r="D748" s="822"/>
      <c r="E748" s="818">
        <f t="shared" si="201"/>
        <v>44406</v>
      </c>
      <c r="F748" s="818">
        <f>F747+7</f>
        <v>44412</v>
      </c>
      <c r="G748" s="818">
        <f t="shared" si="202"/>
        <v>44431</v>
      </c>
      <c r="H748" s="878" t="s">
        <v>1141</v>
      </c>
    </row>
    <row r="749" spans="2:7">
      <c r="B749" s="873"/>
      <c r="C749" s="874"/>
      <c r="D749" s="830"/>
      <c r="E749" s="823"/>
      <c r="F749" s="823"/>
      <c r="G749" s="823"/>
    </row>
    <row r="750" spans="1:2">
      <c r="A750" s="798" t="s">
        <v>1142</v>
      </c>
      <c r="B750" s="798"/>
    </row>
    <row r="751" spans="2:8">
      <c r="B751" s="812" t="s">
        <v>5</v>
      </c>
      <c r="C751" s="812" t="s">
        <v>6</v>
      </c>
      <c r="D751" s="813" t="s">
        <v>7</v>
      </c>
      <c r="E751" s="814" t="s">
        <v>788</v>
      </c>
      <c r="F751" s="814" t="s">
        <v>788</v>
      </c>
      <c r="G751" s="814" t="s">
        <v>1125</v>
      </c>
      <c r="H751" s="814" t="s">
        <v>1140</v>
      </c>
    </row>
    <row r="752" spans="2:8">
      <c r="B752" s="815"/>
      <c r="C752" s="815"/>
      <c r="D752" s="816"/>
      <c r="E752" s="814" t="s">
        <v>790</v>
      </c>
      <c r="F752" s="814" t="s">
        <v>10</v>
      </c>
      <c r="G752" s="814" t="s">
        <v>11</v>
      </c>
      <c r="H752" s="814" t="s">
        <v>11</v>
      </c>
    </row>
    <row r="753" spans="2:8">
      <c r="B753" s="850" t="s">
        <v>598</v>
      </c>
      <c r="C753" s="850" t="s">
        <v>448</v>
      </c>
      <c r="D753" s="822" t="s">
        <v>1107</v>
      </c>
      <c r="E753" s="818">
        <f>F753-6</f>
        <v>44378</v>
      </c>
      <c r="F753" s="818">
        <v>44384</v>
      </c>
      <c r="G753" s="818">
        <f>F753+19</f>
        <v>44403</v>
      </c>
      <c r="H753" s="878" t="s">
        <v>1141</v>
      </c>
    </row>
    <row r="754" spans="2:8">
      <c r="B754" s="850" t="s">
        <v>599</v>
      </c>
      <c r="C754" s="850" t="s">
        <v>457</v>
      </c>
      <c r="D754" s="822"/>
      <c r="E754" s="818">
        <f t="shared" ref="E754:E757" si="203">F754-6</f>
        <v>44385</v>
      </c>
      <c r="F754" s="818">
        <v>44391</v>
      </c>
      <c r="G754" s="818">
        <f t="shared" ref="G754:G757" si="204">F754+19</f>
        <v>44410</v>
      </c>
      <c r="H754" s="878" t="s">
        <v>1141</v>
      </c>
    </row>
    <row r="755" spans="2:8">
      <c r="B755" s="850" t="s">
        <v>600</v>
      </c>
      <c r="C755" s="850" t="s">
        <v>459</v>
      </c>
      <c r="D755" s="822"/>
      <c r="E755" s="818">
        <f t="shared" si="203"/>
        <v>44392</v>
      </c>
      <c r="F755" s="818">
        <v>44398</v>
      </c>
      <c r="G755" s="818">
        <f t="shared" si="204"/>
        <v>44417</v>
      </c>
      <c r="H755" s="878" t="s">
        <v>1141</v>
      </c>
    </row>
    <row r="756" spans="2:8">
      <c r="B756" s="850" t="s">
        <v>601</v>
      </c>
      <c r="C756" s="850" t="s">
        <v>460</v>
      </c>
      <c r="D756" s="822"/>
      <c r="E756" s="818">
        <f t="shared" si="203"/>
        <v>44399</v>
      </c>
      <c r="F756" s="818">
        <v>44405</v>
      </c>
      <c r="G756" s="818">
        <f t="shared" si="204"/>
        <v>44424</v>
      </c>
      <c r="H756" s="878" t="s">
        <v>1141</v>
      </c>
    </row>
    <row r="757" ht="16.5" customHeight="1" spans="2:8">
      <c r="B757" s="850" t="s">
        <v>208</v>
      </c>
      <c r="C757" s="850" t="s">
        <v>208</v>
      </c>
      <c r="D757" s="822"/>
      <c r="E757" s="818">
        <f t="shared" si="203"/>
        <v>44406</v>
      </c>
      <c r="F757" s="818">
        <f>F756+7</f>
        <v>44412</v>
      </c>
      <c r="G757" s="818">
        <f t="shared" si="204"/>
        <v>44431</v>
      </c>
      <c r="H757" s="878" t="s">
        <v>1141</v>
      </c>
    </row>
    <row r="758" spans="2:8">
      <c r="B758" s="873"/>
      <c r="C758" s="874"/>
      <c r="D758" s="830"/>
      <c r="E758" s="823"/>
      <c r="F758" s="823"/>
      <c r="G758" s="823"/>
      <c r="H758" s="879"/>
    </row>
    <row r="759" spans="1:7">
      <c r="A759" s="798" t="s">
        <v>587</v>
      </c>
      <c r="B759" s="809"/>
      <c r="C759" s="809"/>
      <c r="D759" s="798"/>
      <c r="E759" s="798"/>
      <c r="F759" s="798"/>
      <c r="G759" s="810"/>
    </row>
    <row r="760" spans="2:7">
      <c r="B760" s="812" t="s">
        <v>5</v>
      </c>
      <c r="C760" s="812" t="s">
        <v>6</v>
      </c>
      <c r="D760" s="813" t="s">
        <v>7</v>
      </c>
      <c r="E760" s="814" t="s">
        <v>788</v>
      </c>
      <c r="F760" s="814" t="s">
        <v>788</v>
      </c>
      <c r="G760" s="814" t="s">
        <v>587</v>
      </c>
    </row>
    <row r="761" spans="2:7">
      <c r="B761" s="815"/>
      <c r="C761" s="815"/>
      <c r="D761" s="816"/>
      <c r="E761" s="814" t="s">
        <v>790</v>
      </c>
      <c r="F761" s="814" t="s">
        <v>10</v>
      </c>
      <c r="G761" s="814" t="s">
        <v>11</v>
      </c>
    </row>
    <row r="762" ht="16.5" customHeight="1" spans="2:7">
      <c r="B762" s="850" t="s">
        <v>379</v>
      </c>
      <c r="C762" s="850" t="s">
        <v>1143</v>
      </c>
      <c r="D762" s="822" t="s">
        <v>1144</v>
      </c>
      <c r="E762" s="818">
        <f>F762-5</f>
        <v>44375</v>
      </c>
      <c r="F762" s="818">
        <v>44380</v>
      </c>
      <c r="G762" s="818">
        <f>F762+33</f>
        <v>44413</v>
      </c>
    </row>
    <row r="763" spans="2:7">
      <c r="B763" s="850" t="s">
        <v>1145</v>
      </c>
      <c r="C763" s="850" t="s">
        <v>1146</v>
      </c>
      <c r="D763" s="822"/>
      <c r="E763" s="818">
        <f t="shared" ref="E763:E767" si="205">F763-5</f>
        <v>44382</v>
      </c>
      <c r="F763" s="818">
        <f t="shared" ref="F763:F767" si="206">F762+7</f>
        <v>44387</v>
      </c>
      <c r="G763" s="818">
        <f t="shared" ref="G763:G767" si="207">F763+33</f>
        <v>44420</v>
      </c>
    </row>
    <row r="764" spans="2:7">
      <c r="B764" s="850" t="s">
        <v>384</v>
      </c>
      <c r="C764" s="850" t="s">
        <v>134</v>
      </c>
      <c r="D764" s="822"/>
      <c r="E764" s="818">
        <f t="shared" si="205"/>
        <v>44389</v>
      </c>
      <c r="F764" s="818">
        <f t="shared" si="206"/>
        <v>44394</v>
      </c>
      <c r="G764" s="818">
        <f t="shared" si="207"/>
        <v>44427</v>
      </c>
    </row>
    <row r="765" spans="2:7">
      <c r="B765" s="850" t="s">
        <v>385</v>
      </c>
      <c r="C765" s="850" t="s">
        <v>386</v>
      </c>
      <c r="D765" s="822"/>
      <c r="E765" s="818">
        <f t="shared" si="205"/>
        <v>44396</v>
      </c>
      <c r="F765" s="818">
        <f t="shared" si="206"/>
        <v>44401</v>
      </c>
      <c r="G765" s="818">
        <f t="shared" si="207"/>
        <v>44434</v>
      </c>
    </row>
    <row r="766" spans="2:7">
      <c r="B766" s="850" t="s">
        <v>1147</v>
      </c>
      <c r="C766" s="850" t="s">
        <v>1148</v>
      </c>
      <c r="D766" s="822"/>
      <c r="E766" s="818">
        <f t="shared" si="205"/>
        <v>44403</v>
      </c>
      <c r="F766" s="818">
        <f t="shared" si="206"/>
        <v>44408</v>
      </c>
      <c r="G766" s="818">
        <f t="shared" si="207"/>
        <v>44441</v>
      </c>
    </row>
    <row r="767" spans="2:7">
      <c r="B767" s="850" t="s">
        <v>1149</v>
      </c>
      <c r="C767" s="850" t="s">
        <v>139</v>
      </c>
      <c r="D767" s="822"/>
      <c r="E767" s="818">
        <f t="shared" si="205"/>
        <v>44410</v>
      </c>
      <c r="F767" s="818">
        <f t="shared" si="206"/>
        <v>44415</v>
      </c>
      <c r="G767" s="818">
        <f t="shared" si="207"/>
        <v>44448</v>
      </c>
    </row>
    <row r="768" spans="2:7">
      <c r="B768" s="799"/>
      <c r="C768" s="799"/>
      <c r="E768" s="823"/>
      <c r="F768" s="823"/>
      <c r="G768" s="823"/>
    </row>
    <row r="769" spans="1:7">
      <c r="A769" s="798" t="s">
        <v>590</v>
      </c>
      <c r="B769" s="799"/>
      <c r="C769" s="799"/>
      <c r="E769" s="798"/>
      <c r="F769" s="798"/>
      <c r="G769" s="810"/>
    </row>
    <row r="770" spans="1:7">
      <c r="A770" s="798"/>
      <c r="B770" s="812" t="s">
        <v>5</v>
      </c>
      <c r="C770" s="812" t="s">
        <v>6</v>
      </c>
      <c r="D770" s="813" t="s">
        <v>7</v>
      </c>
      <c r="E770" s="814" t="s">
        <v>788</v>
      </c>
      <c r="F770" s="814" t="s">
        <v>788</v>
      </c>
      <c r="G770" s="814" t="s">
        <v>590</v>
      </c>
    </row>
    <row r="771" spans="1:7">
      <c r="A771" s="798"/>
      <c r="B771" s="815"/>
      <c r="C771" s="815"/>
      <c r="D771" s="816"/>
      <c r="E771" s="814" t="s">
        <v>790</v>
      </c>
      <c r="F771" s="814" t="s">
        <v>10</v>
      </c>
      <c r="G771" s="818" t="s">
        <v>11</v>
      </c>
    </row>
    <row r="772" ht="16.5" customHeight="1" spans="1:7">
      <c r="A772" s="798"/>
      <c r="B772" s="850" t="s">
        <v>379</v>
      </c>
      <c r="C772" s="850" t="s">
        <v>1143</v>
      </c>
      <c r="D772" s="822" t="s">
        <v>1144</v>
      </c>
      <c r="E772" s="818">
        <f>F772-5</f>
        <v>44375</v>
      </c>
      <c r="F772" s="818">
        <v>44380</v>
      </c>
      <c r="G772" s="818">
        <f>F772+37</f>
        <v>44417</v>
      </c>
    </row>
    <row r="773" spans="1:7">
      <c r="A773" s="798"/>
      <c r="B773" s="850" t="s">
        <v>1145</v>
      </c>
      <c r="C773" s="850" t="s">
        <v>1146</v>
      </c>
      <c r="D773" s="822"/>
      <c r="E773" s="818">
        <f t="shared" ref="E773:E777" si="208">F773-5</f>
        <v>44382</v>
      </c>
      <c r="F773" s="818">
        <f t="shared" ref="F773:F777" si="209">F772+7</f>
        <v>44387</v>
      </c>
      <c r="G773" s="818">
        <f t="shared" ref="G773:G777" si="210">F773+37</f>
        <v>44424</v>
      </c>
    </row>
    <row r="774" spans="1:7">
      <c r="A774" s="798"/>
      <c r="B774" s="850" t="s">
        <v>384</v>
      </c>
      <c r="C774" s="850" t="s">
        <v>134</v>
      </c>
      <c r="D774" s="822"/>
      <c r="E774" s="818">
        <f t="shared" si="208"/>
        <v>44389</v>
      </c>
      <c r="F774" s="818">
        <f t="shared" si="209"/>
        <v>44394</v>
      </c>
      <c r="G774" s="818">
        <f t="shared" si="210"/>
        <v>44431</v>
      </c>
    </row>
    <row r="775" spans="1:7">
      <c r="A775" s="798"/>
      <c r="B775" s="850" t="s">
        <v>385</v>
      </c>
      <c r="C775" s="850" t="s">
        <v>386</v>
      </c>
      <c r="D775" s="822"/>
      <c r="E775" s="818">
        <f t="shared" si="208"/>
        <v>44396</v>
      </c>
      <c r="F775" s="818">
        <f t="shared" si="209"/>
        <v>44401</v>
      </c>
      <c r="G775" s="818">
        <f t="shared" si="210"/>
        <v>44438</v>
      </c>
    </row>
    <row r="776" spans="1:7">
      <c r="A776" s="798"/>
      <c r="B776" s="850" t="s">
        <v>1147</v>
      </c>
      <c r="C776" s="850" t="s">
        <v>1148</v>
      </c>
      <c r="D776" s="822"/>
      <c r="E776" s="818">
        <f t="shared" si="208"/>
        <v>44403</v>
      </c>
      <c r="F776" s="818">
        <f t="shared" si="209"/>
        <v>44408</v>
      </c>
      <c r="G776" s="818">
        <f t="shared" si="210"/>
        <v>44445</v>
      </c>
    </row>
    <row r="777" spans="1:7">
      <c r="A777" s="798"/>
      <c r="B777" s="850" t="s">
        <v>1149</v>
      </c>
      <c r="C777" s="850" t="s">
        <v>139</v>
      </c>
      <c r="D777" s="822"/>
      <c r="E777" s="818">
        <f t="shared" si="208"/>
        <v>44410</v>
      </c>
      <c r="F777" s="818">
        <f t="shared" si="209"/>
        <v>44415</v>
      </c>
      <c r="G777" s="818">
        <f t="shared" si="210"/>
        <v>44452</v>
      </c>
    </row>
    <row r="778" spans="1:7">
      <c r="A778" s="798"/>
      <c r="B778" s="880"/>
      <c r="C778" s="874"/>
      <c r="D778" s="830"/>
      <c r="E778" s="823"/>
      <c r="F778" s="823"/>
      <c r="G778" s="823"/>
    </row>
    <row r="779" spans="1:7">
      <c r="A779" s="798" t="s">
        <v>592</v>
      </c>
      <c r="B779" s="838"/>
      <c r="C779" s="838"/>
      <c r="D779" s="854"/>
      <c r="E779" s="854"/>
      <c r="F779" s="839"/>
      <c r="G779" s="839"/>
    </row>
    <row r="780" spans="1:8">
      <c r="A780" s="798"/>
      <c r="B780" s="812" t="s">
        <v>5</v>
      </c>
      <c r="C780" s="812" t="s">
        <v>6</v>
      </c>
      <c r="D780" s="813" t="s">
        <v>7</v>
      </c>
      <c r="E780" s="814" t="s">
        <v>788</v>
      </c>
      <c r="F780" s="814" t="s">
        <v>788</v>
      </c>
      <c r="G780" s="814" t="s">
        <v>592</v>
      </c>
      <c r="H780" s="835"/>
    </row>
    <row r="781" spans="1:8">
      <c r="A781" s="798"/>
      <c r="B781" s="815"/>
      <c r="C781" s="815"/>
      <c r="D781" s="816"/>
      <c r="E781" s="814" t="s">
        <v>790</v>
      </c>
      <c r="F781" s="814" t="s">
        <v>10</v>
      </c>
      <c r="G781" s="814" t="s">
        <v>11</v>
      </c>
      <c r="H781" s="835"/>
    </row>
    <row r="782" ht="16.5" customHeight="1" spans="1:8">
      <c r="A782" s="798"/>
      <c r="B782" s="850" t="s">
        <v>379</v>
      </c>
      <c r="C782" s="850" t="s">
        <v>1143</v>
      </c>
      <c r="D782" s="822" t="s">
        <v>1144</v>
      </c>
      <c r="E782" s="818">
        <f>F782-5</f>
        <v>44375</v>
      </c>
      <c r="F782" s="818">
        <v>44380</v>
      </c>
      <c r="G782" s="818">
        <f>F782+36</f>
        <v>44416</v>
      </c>
      <c r="H782" s="835"/>
    </row>
    <row r="783" spans="1:8">
      <c r="A783" s="798"/>
      <c r="B783" s="850" t="s">
        <v>1145</v>
      </c>
      <c r="C783" s="850" t="s">
        <v>1146</v>
      </c>
      <c r="D783" s="822"/>
      <c r="E783" s="818">
        <f t="shared" ref="E783:E787" si="211">F783-5</f>
        <v>44382</v>
      </c>
      <c r="F783" s="818">
        <f t="shared" ref="F783:F787" si="212">F782+7</f>
        <v>44387</v>
      </c>
      <c r="G783" s="818">
        <f t="shared" ref="G783:G787" si="213">F783+36</f>
        <v>44423</v>
      </c>
      <c r="H783" s="879"/>
    </row>
    <row r="784" spans="1:8">
      <c r="A784" s="798"/>
      <c r="B784" s="850" t="s">
        <v>384</v>
      </c>
      <c r="C784" s="850" t="s">
        <v>134</v>
      </c>
      <c r="D784" s="822"/>
      <c r="E784" s="818">
        <f t="shared" si="211"/>
        <v>44389</v>
      </c>
      <c r="F784" s="818">
        <f t="shared" si="212"/>
        <v>44394</v>
      </c>
      <c r="G784" s="818">
        <f t="shared" si="213"/>
        <v>44430</v>
      </c>
      <c r="H784" s="879"/>
    </row>
    <row r="785" spans="1:8">
      <c r="A785" s="798"/>
      <c r="B785" s="850" t="s">
        <v>385</v>
      </c>
      <c r="C785" s="850" t="s">
        <v>386</v>
      </c>
      <c r="D785" s="822"/>
      <c r="E785" s="818">
        <f t="shared" si="211"/>
        <v>44396</v>
      </c>
      <c r="F785" s="818">
        <f t="shared" si="212"/>
        <v>44401</v>
      </c>
      <c r="G785" s="818">
        <f t="shared" si="213"/>
        <v>44437</v>
      </c>
      <c r="H785" s="879"/>
    </row>
    <row r="786" spans="1:8">
      <c r="A786" s="798"/>
      <c r="B786" s="850" t="s">
        <v>1147</v>
      </c>
      <c r="C786" s="850" t="s">
        <v>1148</v>
      </c>
      <c r="D786" s="822"/>
      <c r="E786" s="818">
        <f t="shared" si="211"/>
        <v>44403</v>
      </c>
      <c r="F786" s="818">
        <f t="shared" si="212"/>
        <v>44408</v>
      </c>
      <c r="G786" s="818">
        <f t="shared" si="213"/>
        <v>44444</v>
      </c>
      <c r="H786" s="879"/>
    </row>
    <row r="787" spans="1:8">
      <c r="A787" s="798"/>
      <c r="B787" s="850" t="s">
        <v>1149</v>
      </c>
      <c r="C787" s="850" t="s">
        <v>139</v>
      </c>
      <c r="D787" s="822"/>
      <c r="E787" s="818">
        <f t="shared" si="211"/>
        <v>44410</v>
      </c>
      <c r="F787" s="818">
        <f t="shared" si="212"/>
        <v>44415</v>
      </c>
      <c r="G787" s="818">
        <f t="shared" si="213"/>
        <v>44451</v>
      </c>
      <c r="H787" s="879"/>
    </row>
    <row r="788" spans="1:6">
      <c r="A788" s="798"/>
      <c r="B788" s="873"/>
      <c r="C788" s="874"/>
      <c r="D788" s="830"/>
      <c r="E788" s="823"/>
      <c r="F788" s="823"/>
    </row>
    <row r="789" spans="1:1">
      <c r="A789" s="798" t="s">
        <v>586</v>
      </c>
    </row>
    <row r="790" spans="2:7">
      <c r="B790" s="812" t="s">
        <v>5</v>
      </c>
      <c r="C790" s="812" t="s">
        <v>6</v>
      </c>
      <c r="D790" s="813" t="s">
        <v>7</v>
      </c>
      <c r="E790" s="814" t="s">
        <v>788</v>
      </c>
      <c r="F790" s="814" t="s">
        <v>788</v>
      </c>
      <c r="G790" s="814" t="s">
        <v>586</v>
      </c>
    </row>
    <row r="791" spans="2:7">
      <c r="B791" s="815"/>
      <c r="C791" s="815"/>
      <c r="D791" s="816"/>
      <c r="E791" s="814" t="s">
        <v>790</v>
      </c>
      <c r="F791" s="814" t="s">
        <v>10</v>
      </c>
      <c r="G791" s="818" t="s">
        <v>11</v>
      </c>
    </row>
    <row r="792" spans="2:7">
      <c r="B792" s="850" t="s">
        <v>576</v>
      </c>
      <c r="C792" s="850" t="s">
        <v>577</v>
      </c>
      <c r="D792" s="817" t="s">
        <v>1150</v>
      </c>
      <c r="E792" s="818">
        <f>F792-4</f>
        <v>44379</v>
      </c>
      <c r="F792" s="818">
        <v>44383</v>
      </c>
      <c r="G792" s="818">
        <f>F792+40</f>
        <v>44423</v>
      </c>
    </row>
    <row r="793" spans="2:7">
      <c r="B793" s="850" t="s">
        <v>578</v>
      </c>
      <c r="C793" s="850" t="s">
        <v>579</v>
      </c>
      <c r="D793" s="819"/>
      <c r="E793" s="818">
        <f t="shared" ref="E793:E796" si="214">F793-4</f>
        <v>44386</v>
      </c>
      <c r="F793" s="818">
        <v>44390</v>
      </c>
      <c r="G793" s="818">
        <f t="shared" ref="G793:G796" si="215">F793+40</f>
        <v>44430</v>
      </c>
    </row>
    <row r="794" spans="2:7">
      <c r="B794" s="850" t="s">
        <v>580</v>
      </c>
      <c r="C794" s="850" t="s">
        <v>581</v>
      </c>
      <c r="D794" s="819"/>
      <c r="E794" s="818">
        <f t="shared" si="214"/>
        <v>44393</v>
      </c>
      <c r="F794" s="818">
        <v>44397</v>
      </c>
      <c r="G794" s="818">
        <f t="shared" si="215"/>
        <v>44437</v>
      </c>
    </row>
    <row r="795" spans="2:7">
      <c r="B795" s="850" t="s">
        <v>582</v>
      </c>
      <c r="C795" s="850" t="s">
        <v>583</v>
      </c>
      <c r="D795" s="819"/>
      <c r="E795" s="818">
        <f t="shared" si="214"/>
        <v>44400</v>
      </c>
      <c r="F795" s="818">
        <v>44404</v>
      </c>
      <c r="G795" s="818">
        <f t="shared" si="215"/>
        <v>44444</v>
      </c>
    </row>
    <row r="796" spans="2:7">
      <c r="B796" s="850" t="s">
        <v>208</v>
      </c>
      <c r="C796" s="850" t="s">
        <v>208</v>
      </c>
      <c r="D796" s="821"/>
      <c r="E796" s="818">
        <f t="shared" si="214"/>
        <v>44407</v>
      </c>
      <c r="F796" s="818">
        <f>F795+7</f>
        <v>44411</v>
      </c>
      <c r="G796" s="818">
        <f t="shared" si="215"/>
        <v>44451</v>
      </c>
    </row>
    <row r="797" spans="2:7">
      <c r="B797" s="799"/>
      <c r="C797" s="799"/>
      <c r="E797" s="823"/>
      <c r="F797" s="823"/>
      <c r="G797" s="823"/>
    </row>
    <row r="798" spans="2:7">
      <c r="B798" s="812" t="s">
        <v>5</v>
      </c>
      <c r="C798" s="812" t="s">
        <v>6</v>
      </c>
      <c r="D798" s="813" t="s">
        <v>7</v>
      </c>
      <c r="E798" s="814" t="s">
        <v>788</v>
      </c>
      <c r="F798" s="814" t="s">
        <v>788</v>
      </c>
      <c r="G798" s="814" t="s">
        <v>586</v>
      </c>
    </row>
    <row r="799" spans="2:7">
      <c r="B799" s="815"/>
      <c r="C799" s="815"/>
      <c r="D799" s="816"/>
      <c r="E799" s="814" t="s">
        <v>790</v>
      </c>
      <c r="F799" s="814" t="s">
        <v>10</v>
      </c>
      <c r="G799" s="818" t="s">
        <v>11</v>
      </c>
    </row>
    <row r="800" ht="16.5" customHeight="1" spans="2:7">
      <c r="B800" s="850" t="s">
        <v>379</v>
      </c>
      <c r="C800" s="850" t="s">
        <v>1143</v>
      </c>
      <c r="D800" s="822" t="s">
        <v>1144</v>
      </c>
      <c r="E800" s="818">
        <f>F800-5</f>
        <v>44375</v>
      </c>
      <c r="F800" s="818">
        <v>44380</v>
      </c>
      <c r="G800" s="818">
        <f>F800+40</f>
        <v>44420</v>
      </c>
    </row>
    <row r="801" spans="2:7">
      <c r="B801" s="850" t="s">
        <v>1145</v>
      </c>
      <c r="C801" s="850" t="s">
        <v>1146</v>
      </c>
      <c r="D801" s="822"/>
      <c r="E801" s="818">
        <f t="shared" ref="E801:E805" si="216">F801-5</f>
        <v>44382</v>
      </c>
      <c r="F801" s="818">
        <f t="shared" ref="F801:F805" si="217">F800+7</f>
        <v>44387</v>
      </c>
      <c r="G801" s="818">
        <f t="shared" ref="G801:G805" si="218">F801+40</f>
        <v>44427</v>
      </c>
    </row>
    <row r="802" spans="2:7">
      <c r="B802" s="850" t="s">
        <v>384</v>
      </c>
      <c r="C802" s="850" t="s">
        <v>134</v>
      </c>
      <c r="D802" s="822"/>
      <c r="E802" s="818">
        <f t="shared" si="216"/>
        <v>44389</v>
      </c>
      <c r="F802" s="818">
        <f t="shared" si="217"/>
        <v>44394</v>
      </c>
      <c r="G802" s="818">
        <f t="shared" si="218"/>
        <v>44434</v>
      </c>
    </row>
    <row r="803" spans="2:7">
      <c r="B803" s="850" t="s">
        <v>385</v>
      </c>
      <c r="C803" s="850" t="s">
        <v>386</v>
      </c>
      <c r="D803" s="822"/>
      <c r="E803" s="818">
        <f t="shared" si="216"/>
        <v>44396</v>
      </c>
      <c r="F803" s="818">
        <f t="shared" si="217"/>
        <v>44401</v>
      </c>
      <c r="G803" s="818">
        <f t="shared" si="218"/>
        <v>44441</v>
      </c>
    </row>
    <row r="804" spans="2:7">
      <c r="B804" s="850" t="s">
        <v>1147</v>
      </c>
      <c r="C804" s="850" t="s">
        <v>1148</v>
      </c>
      <c r="D804" s="822"/>
      <c r="E804" s="818">
        <f t="shared" si="216"/>
        <v>44403</v>
      </c>
      <c r="F804" s="818">
        <f t="shared" si="217"/>
        <v>44408</v>
      </c>
      <c r="G804" s="818">
        <f t="shared" si="218"/>
        <v>44448</v>
      </c>
    </row>
    <row r="805" spans="2:7">
      <c r="B805" s="850" t="s">
        <v>1149</v>
      </c>
      <c r="C805" s="850" t="s">
        <v>139</v>
      </c>
      <c r="D805" s="822"/>
      <c r="E805" s="818">
        <f t="shared" si="216"/>
        <v>44410</v>
      </c>
      <c r="F805" s="818">
        <f t="shared" si="217"/>
        <v>44415</v>
      </c>
      <c r="G805" s="818">
        <f t="shared" si="218"/>
        <v>44455</v>
      </c>
    </row>
    <row r="806" spans="2:7">
      <c r="B806" s="873"/>
      <c r="C806" s="874"/>
      <c r="D806" s="830"/>
      <c r="E806" s="823"/>
      <c r="F806" s="823"/>
      <c r="G806" s="823"/>
    </row>
    <row r="807" spans="1:3">
      <c r="A807" s="798" t="s">
        <v>572</v>
      </c>
      <c r="B807" s="799"/>
      <c r="C807" s="799"/>
    </row>
    <row r="808" spans="2:7">
      <c r="B808" s="812" t="s">
        <v>5</v>
      </c>
      <c r="C808" s="812" t="s">
        <v>6</v>
      </c>
      <c r="D808" s="813" t="s">
        <v>7</v>
      </c>
      <c r="E808" s="814" t="s">
        <v>788</v>
      </c>
      <c r="F808" s="814" t="s">
        <v>788</v>
      </c>
      <c r="G808" s="818" t="s">
        <v>572</v>
      </c>
    </row>
    <row r="809" spans="2:7">
      <c r="B809" s="815"/>
      <c r="C809" s="815"/>
      <c r="D809" s="816"/>
      <c r="E809" s="814" t="s">
        <v>790</v>
      </c>
      <c r="F809" s="814" t="s">
        <v>10</v>
      </c>
      <c r="G809" s="814" t="s">
        <v>11</v>
      </c>
    </row>
    <row r="810" ht="16.5" customHeight="1" spans="2:7">
      <c r="B810" s="850" t="s">
        <v>379</v>
      </c>
      <c r="C810" s="850" t="s">
        <v>1143</v>
      </c>
      <c r="D810" s="822" t="s">
        <v>1144</v>
      </c>
      <c r="E810" s="818">
        <f>F810-5</f>
        <v>44375</v>
      </c>
      <c r="F810" s="818">
        <v>44380</v>
      </c>
      <c r="G810" s="818">
        <f>F810+42</f>
        <v>44422</v>
      </c>
    </row>
    <row r="811" spans="2:7">
      <c r="B811" s="850" t="s">
        <v>1145</v>
      </c>
      <c r="C811" s="850" t="s">
        <v>1146</v>
      </c>
      <c r="D811" s="822"/>
      <c r="E811" s="818">
        <f t="shared" ref="E811:E815" si="219">F811-5</f>
        <v>44382</v>
      </c>
      <c r="F811" s="818">
        <f t="shared" ref="F811:F815" si="220">F810+7</f>
        <v>44387</v>
      </c>
      <c r="G811" s="818">
        <f t="shared" ref="G811:G815" si="221">F811+42</f>
        <v>44429</v>
      </c>
    </row>
    <row r="812" spans="2:7">
      <c r="B812" s="850" t="s">
        <v>384</v>
      </c>
      <c r="C812" s="850" t="s">
        <v>134</v>
      </c>
      <c r="D812" s="822"/>
      <c r="E812" s="818">
        <f t="shared" si="219"/>
        <v>44389</v>
      </c>
      <c r="F812" s="818">
        <f t="shared" si="220"/>
        <v>44394</v>
      </c>
      <c r="G812" s="818">
        <f t="shared" si="221"/>
        <v>44436</v>
      </c>
    </row>
    <row r="813" spans="2:7">
      <c r="B813" s="850" t="s">
        <v>385</v>
      </c>
      <c r="C813" s="850" t="s">
        <v>386</v>
      </c>
      <c r="D813" s="822"/>
      <c r="E813" s="818">
        <f t="shared" si="219"/>
        <v>44396</v>
      </c>
      <c r="F813" s="818">
        <f t="shared" si="220"/>
        <v>44401</v>
      </c>
      <c r="G813" s="818">
        <f t="shared" si="221"/>
        <v>44443</v>
      </c>
    </row>
    <row r="814" spans="2:7">
      <c r="B814" s="850" t="s">
        <v>1147</v>
      </c>
      <c r="C814" s="850" t="s">
        <v>1148</v>
      </c>
      <c r="D814" s="822"/>
      <c r="E814" s="818">
        <f t="shared" si="219"/>
        <v>44403</v>
      </c>
      <c r="F814" s="818">
        <f t="shared" si="220"/>
        <v>44408</v>
      </c>
      <c r="G814" s="818">
        <f t="shared" si="221"/>
        <v>44450</v>
      </c>
    </row>
    <row r="815" spans="2:7">
      <c r="B815" s="850" t="s">
        <v>1149</v>
      </c>
      <c r="C815" s="850" t="s">
        <v>139</v>
      </c>
      <c r="D815" s="822"/>
      <c r="E815" s="818">
        <f t="shared" si="219"/>
        <v>44410</v>
      </c>
      <c r="F815" s="818">
        <f t="shared" si="220"/>
        <v>44415</v>
      </c>
      <c r="G815" s="818">
        <f t="shared" si="221"/>
        <v>44457</v>
      </c>
    </row>
    <row r="816" spans="2:7">
      <c r="B816" s="829"/>
      <c r="C816" s="829"/>
      <c r="D816" s="830"/>
      <c r="E816" s="823"/>
      <c r="F816" s="823"/>
      <c r="G816" s="823"/>
    </row>
    <row r="817" spans="1:3">
      <c r="A817" s="798" t="s">
        <v>1151</v>
      </c>
      <c r="B817" s="799"/>
      <c r="C817" s="799"/>
    </row>
    <row r="818" spans="2:7">
      <c r="B818" s="812" t="s">
        <v>5</v>
      </c>
      <c r="C818" s="812" t="s">
        <v>6</v>
      </c>
      <c r="D818" s="813" t="s">
        <v>7</v>
      </c>
      <c r="E818" s="814" t="s">
        <v>788</v>
      </c>
      <c r="F818" s="814" t="s">
        <v>788</v>
      </c>
      <c r="G818" s="818" t="s">
        <v>1151</v>
      </c>
    </row>
    <row r="819" spans="2:7">
      <c r="B819" s="815"/>
      <c r="C819" s="815"/>
      <c r="D819" s="816"/>
      <c r="E819" s="814" t="s">
        <v>790</v>
      </c>
      <c r="F819" s="814" t="s">
        <v>10</v>
      </c>
      <c r="G819" s="814" t="s">
        <v>11</v>
      </c>
    </row>
    <row r="820" ht="16.5" customHeight="1" spans="2:7">
      <c r="B820" s="850" t="s">
        <v>379</v>
      </c>
      <c r="C820" s="850" t="s">
        <v>1143</v>
      </c>
      <c r="D820" s="822" t="s">
        <v>1144</v>
      </c>
      <c r="E820" s="818">
        <f>F820-5</f>
        <v>44375</v>
      </c>
      <c r="F820" s="818">
        <v>44380</v>
      </c>
      <c r="G820" s="818">
        <f>F820+45</f>
        <v>44425</v>
      </c>
    </row>
    <row r="821" spans="2:7">
      <c r="B821" s="850" t="s">
        <v>1145</v>
      </c>
      <c r="C821" s="850" t="s">
        <v>1146</v>
      </c>
      <c r="D821" s="822"/>
      <c r="E821" s="818">
        <f t="shared" ref="E821:E825" si="222">F821-5</f>
        <v>44382</v>
      </c>
      <c r="F821" s="818">
        <f t="shared" ref="F821:F825" si="223">F820+7</f>
        <v>44387</v>
      </c>
      <c r="G821" s="818">
        <f t="shared" ref="G821:G825" si="224">F821+45</f>
        <v>44432</v>
      </c>
    </row>
    <row r="822" spans="2:7">
      <c r="B822" s="850" t="s">
        <v>384</v>
      </c>
      <c r="C822" s="850" t="s">
        <v>134</v>
      </c>
      <c r="D822" s="822"/>
      <c r="E822" s="818">
        <f t="shared" si="222"/>
        <v>44389</v>
      </c>
      <c r="F822" s="818">
        <f t="shared" si="223"/>
        <v>44394</v>
      </c>
      <c r="G822" s="818">
        <f t="shared" si="224"/>
        <v>44439</v>
      </c>
    </row>
    <row r="823" spans="2:7">
      <c r="B823" s="850" t="s">
        <v>385</v>
      </c>
      <c r="C823" s="850" t="s">
        <v>386</v>
      </c>
      <c r="D823" s="822"/>
      <c r="E823" s="818">
        <f t="shared" si="222"/>
        <v>44396</v>
      </c>
      <c r="F823" s="818">
        <f t="shared" si="223"/>
        <v>44401</v>
      </c>
      <c r="G823" s="818">
        <f t="shared" si="224"/>
        <v>44446</v>
      </c>
    </row>
    <row r="824" spans="2:7">
      <c r="B824" s="850" t="s">
        <v>1147</v>
      </c>
      <c r="C824" s="850" t="s">
        <v>1148</v>
      </c>
      <c r="D824" s="822"/>
      <c r="E824" s="818">
        <f t="shared" si="222"/>
        <v>44403</v>
      </c>
      <c r="F824" s="818">
        <f t="shared" si="223"/>
        <v>44408</v>
      </c>
      <c r="G824" s="818">
        <f t="shared" si="224"/>
        <v>44453</v>
      </c>
    </row>
    <row r="825" spans="2:7">
      <c r="B825" s="850" t="s">
        <v>1149</v>
      </c>
      <c r="C825" s="850" t="s">
        <v>139</v>
      </c>
      <c r="D825" s="822"/>
      <c r="E825" s="818">
        <f t="shared" si="222"/>
        <v>44410</v>
      </c>
      <c r="F825" s="818">
        <f t="shared" si="223"/>
        <v>44415</v>
      </c>
      <c r="G825" s="818">
        <f t="shared" si="224"/>
        <v>44460</v>
      </c>
    </row>
    <row r="826" spans="2:7">
      <c r="B826" s="873"/>
      <c r="C826" s="874"/>
      <c r="D826" s="830"/>
      <c r="E826" s="823"/>
      <c r="F826" s="823"/>
      <c r="G826" s="823"/>
    </row>
    <row r="827" spans="1:8">
      <c r="A827" s="798" t="s">
        <v>1152</v>
      </c>
      <c r="B827" s="798"/>
      <c r="C827" s="838"/>
      <c r="D827" s="854"/>
      <c r="E827" s="854"/>
      <c r="F827" s="839"/>
      <c r="G827" s="839"/>
      <c r="H827" s="810"/>
    </row>
    <row r="828" spans="2:7">
      <c r="B828" s="812" t="s">
        <v>5</v>
      </c>
      <c r="C828" s="812" t="s">
        <v>6</v>
      </c>
      <c r="D828" s="813" t="s">
        <v>7</v>
      </c>
      <c r="E828" s="814" t="s">
        <v>788</v>
      </c>
      <c r="F828" s="814" t="s">
        <v>788</v>
      </c>
      <c r="G828" s="818" t="s">
        <v>1152</v>
      </c>
    </row>
    <row r="829" spans="2:7">
      <c r="B829" s="815"/>
      <c r="C829" s="815"/>
      <c r="D829" s="816"/>
      <c r="E829" s="814" t="s">
        <v>790</v>
      </c>
      <c r="F829" s="814" t="s">
        <v>10</v>
      </c>
      <c r="G829" s="814" t="s">
        <v>11</v>
      </c>
    </row>
    <row r="830" ht="16.5" customHeight="1" spans="2:7">
      <c r="B830" s="850" t="s">
        <v>624</v>
      </c>
      <c r="C830" s="850" t="s">
        <v>625</v>
      </c>
      <c r="D830" s="822" t="s">
        <v>1153</v>
      </c>
      <c r="E830" s="818">
        <f>F830-4</f>
        <v>44377</v>
      </c>
      <c r="F830" s="818">
        <v>44381</v>
      </c>
      <c r="G830" s="818">
        <f>F830+36</f>
        <v>44417</v>
      </c>
    </row>
    <row r="831" spans="2:7">
      <c r="B831" s="850" t="s">
        <v>627</v>
      </c>
      <c r="C831" s="850" t="s">
        <v>628</v>
      </c>
      <c r="D831" s="822"/>
      <c r="E831" s="818">
        <f t="shared" ref="E831:E834" si="225">F831-4</f>
        <v>44384</v>
      </c>
      <c r="F831" s="818">
        <v>44388</v>
      </c>
      <c r="G831" s="818">
        <f t="shared" ref="G831:G834" si="226">F831+36</f>
        <v>44424</v>
      </c>
    </row>
    <row r="832" spans="2:7">
      <c r="B832" s="850" t="s">
        <v>1154</v>
      </c>
      <c r="C832" s="850" t="s">
        <v>630</v>
      </c>
      <c r="D832" s="822"/>
      <c r="E832" s="818">
        <f t="shared" si="225"/>
        <v>44392</v>
      </c>
      <c r="F832" s="818">
        <v>44396</v>
      </c>
      <c r="G832" s="818">
        <f t="shared" si="226"/>
        <v>44432</v>
      </c>
    </row>
    <row r="833" spans="2:7">
      <c r="B833" s="850" t="s">
        <v>631</v>
      </c>
      <c r="C833" s="850" t="s">
        <v>1155</v>
      </c>
      <c r="D833" s="822"/>
      <c r="E833" s="818">
        <f t="shared" si="225"/>
        <v>44398</v>
      </c>
      <c r="F833" s="818">
        <v>44402</v>
      </c>
      <c r="G833" s="818">
        <f t="shared" si="226"/>
        <v>44438</v>
      </c>
    </row>
    <row r="834" spans="2:8">
      <c r="B834" s="850" t="s">
        <v>633</v>
      </c>
      <c r="C834" s="850" t="s">
        <v>634</v>
      </c>
      <c r="D834" s="822"/>
      <c r="E834" s="818">
        <f t="shared" si="225"/>
        <v>44405</v>
      </c>
      <c r="F834" s="818">
        <v>44409</v>
      </c>
      <c r="G834" s="818">
        <f t="shared" si="226"/>
        <v>44445</v>
      </c>
      <c r="H834" s="810"/>
    </row>
    <row r="835" spans="2:8">
      <c r="B835" s="881"/>
      <c r="C835" s="882"/>
      <c r="D835" s="830"/>
      <c r="E835" s="823"/>
      <c r="F835" s="823"/>
      <c r="G835" s="823"/>
      <c r="H835" s="810"/>
    </row>
    <row r="836" spans="1:2">
      <c r="A836" s="798" t="s">
        <v>1156</v>
      </c>
      <c r="B836" s="798"/>
    </row>
    <row r="837" spans="2:8">
      <c r="B837" s="812" t="s">
        <v>5</v>
      </c>
      <c r="C837" s="812" t="s">
        <v>6</v>
      </c>
      <c r="D837" s="813" t="s">
        <v>7</v>
      </c>
      <c r="E837" s="814" t="s">
        <v>788</v>
      </c>
      <c r="F837" s="814" t="s">
        <v>788</v>
      </c>
      <c r="G837" s="818" t="s">
        <v>1157</v>
      </c>
      <c r="H837" s="814" t="s">
        <v>1158</v>
      </c>
    </row>
    <row r="838" spans="2:8">
      <c r="B838" s="815"/>
      <c r="C838" s="815"/>
      <c r="D838" s="816"/>
      <c r="E838" s="814" t="s">
        <v>790</v>
      </c>
      <c r="F838" s="814" t="s">
        <v>10</v>
      </c>
      <c r="G838" s="814" t="s">
        <v>11</v>
      </c>
      <c r="H838" s="814" t="s">
        <v>11</v>
      </c>
    </row>
    <row r="839" spans="2:8">
      <c r="B839" s="850" t="s">
        <v>1159</v>
      </c>
      <c r="C839" s="850" t="s">
        <v>1160</v>
      </c>
      <c r="D839" s="822" t="s">
        <v>1161</v>
      </c>
      <c r="E839" s="818">
        <f>F839-4</f>
        <v>44378</v>
      </c>
      <c r="F839" s="818">
        <v>44382</v>
      </c>
      <c r="G839" s="818">
        <f>F839+21</f>
        <v>44403</v>
      </c>
      <c r="H839" s="878" t="s">
        <v>1162</v>
      </c>
    </row>
    <row r="840" spans="2:8">
      <c r="B840" s="850" t="s">
        <v>681</v>
      </c>
      <c r="C840" s="850" t="s">
        <v>1163</v>
      </c>
      <c r="D840" s="822"/>
      <c r="E840" s="818">
        <f t="shared" ref="E840:E842" si="227">F840-4</f>
        <v>44385</v>
      </c>
      <c r="F840" s="818">
        <v>44389</v>
      </c>
      <c r="G840" s="818">
        <f t="shared" ref="G840:G842" si="228">F840+21</f>
        <v>44410</v>
      </c>
      <c r="H840" s="878" t="s">
        <v>1162</v>
      </c>
    </row>
    <row r="841" spans="2:8">
      <c r="B841" s="850" t="s">
        <v>674</v>
      </c>
      <c r="C841" s="850" t="s">
        <v>1164</v>
      </c>
      <c r="D841" s="822"/>
      <c r="E841" s="818">
        <f t="shared" si="227"/>
        <v>44392</v>
      </c>
      <c r="F841" s="818">
        <v>44396</v>
      </c>
      <c r="G841" s="818">
        <f t="shared" si="228"/>
        <v>44417</v>
      </c>
      <c r="H841" s="878" t="s">
        <v>1162</v>
      </c>
    </row>
    <row r="842" spans="2:8">
      <c r="B842" s="850" t="s">
        <v>1165</v>
      </c>
      <c r="C842" s="850" t="s">
        <v>1166</v>
      </c>
      <c r="D842" s="822"/>
      <c r="E842" s="818">
        <f t="shared" si="227"/>
        <v>44399</v>
      </c>
      <c r="F842" s="818">
        <v>44403</v>
      </c>
      <c r="G842" s="818">
        <f t="shared" si="228"/>
        <v>44424</v>
      </c>
      <c r="H842" s="878" t="s">
        <v>1162</v>
      </c>
    </row>
    <row r="844" s="797" customFormat="1" spans="1:8">
      <c r="A844" s="831" t="s">
        <v>1167</v>
      </c>
      <c r="B844" s="831"/>
      <c r="C844" s="831"/>
      <c r="D844" s="831"/>
      <c r="E844" s="831"/>
      <c r="F844" s="831"/>
      <c r="G844" s="831"/>
      <c r="H844" s="810"/>
    </row>
    <row r="845" spans="1:1">
      <c r="A845" s="798" t="s">
        <v>1168</v>
      </c>
    </row>
    <row r="846" spans="2:7">
      <c r="B846" s="812" t="s">
        <v>5</v>
      </c>
      <c r="C846" s="812" t="s">
        <v>6</v>
      </c>
      <c r="D846" s="813" t="s">
        <v>7</v>
      </c>
      <c r="E846" s="814" t="s">
        <v>788</v>
      </c>
      <c r="F846" s="814" t="s">
        <v>788</v>
      </c>
      <c r="G846" s="814" t="s">
        <v>1169</v>
      </c>
    </row>
    <row r="847" spans="2:7">
      <c r="B847" s="815"/>
      <c r="C847" s="815"/>
      <c r="D847" s="816"/>
      <c r="E847" s="814" t="s">
        <v>790</v>
      </c>
      <c r="F847" s="814" t="s">
        <v>10</v>
      </c>
      <c r="G847" s="814" t="s">
        <v>11</v>
      </c>
    </row>
    <row r="848" spans="2:7">
      <c r="B848" s="883" t="s">
        <v>1170</v>
      </c>
      <c r="C848" s="883" t="s">
        <v>1171</v>
      </c>
      <c r="D848" s="841" t="s">
        <v>1172</v>
      </c>
      <c r="E848" s="818">
        <f>F848-4</f>
        <v>44372</v>
      </c>
      <c r="F848" s="818">
        <v>44376</v>
      </c>
      <c r="G848" s="818">
        <f>F848+2</f>
        <v>44378</v>
      </c>
    </row>
    <row r="849" spans="2:7">
      <c r="B849" s="883" t="s">
        <v>1170</v>
      </c>
      <c r="C849" s="883" t="s">
        <v>1173</v>
      </c>
      <c r="D849" s="842"/>
      <c r="E849" s="818">
        <f t="shared" ref="E849:E852" si="229">F849-4</f>
        <v>44379</v>
      </c>
      <c r="F849" s="818">
        <f>SUM(F848+7)</f>
        <v>44383</v>
      </c>
      <c r="G849" s="818">
        <f t="shared" ref="G849:G852" si="230">F849+2</f>
        <v>44385</v>
      </c>
    </row>
    <row r="850" spans="2:7">
      <c r="B850" s="883" t="s">
        <v>1174</v>
      </c>
      <c r="C850" s="883" t="s">
        <v>1175</v>
      </c>
      <c r="D850" s="842"/>
      <c r="E850" s="818">
        <f t="shared" si="229"/>
        <v>44386</v>
      </c>
      <c r="F850" s="818">
        <f>SUM(F848+14)</f>
        <v>44390</v>
      </c>
      <c r="G850" s="818">
        <f t="shared" si="230"/>
        <v>44392</v>
      </c>
    </row>
    <row r="851" spans="2:7">
      <c r="B851" s="883" t="s">
        <v>1170</v>
      </c>
      <c r="C851" s="883" t="s">
        <v>1176</v>
      </c>
      <c r="D851" s="842"/>
      <c r="E851" s="818">
        <f t="shared" si="229"/>
        <v>44393</v>
      </c>
      <c r="F851" s="818">
        <f>SUM(F848+21)</f>
        <v>44397</v>
      </c>
      <c r="G851" s="818">
        <f t="shared" si="230"/>
        <v>44399</v>
      </c>
    </row>
    <row r="852" spans="2:7">
      <c r="B852" s="883" t="s">
        <v>1174</v>
      </c>
      <c r="C852" s="883" t="s">
        <v>1177</v>
      </c>
      <c r="D852" s="843"/>
      <c r="E852" s="818">
        <f t="shared" si="229"/>
        <v>44400</v>
      </c>
      <c r="F852" s="818">
        <f>SUM(F848+28)</f>
        <v>44404</v>
      </c>
      <c r="G852" s="818">
        <f t="shared" si="230"/>
        <v>44406</v>
      </c>
    </row>
    <row r="853" spans="2:7">
      <c r="B853" s="799"/>
      <c r="C853" s="799"/>
      <c r="F853" s="823"/>
      <c r="G853" s="823"/>
    </row>
    <row r="854" spans="2:3">
      <c r="B854" s="799"/>
      <c r="C854" s="799"/>
    </row>
    <row r="855" spans="2:7">
      <c r="B855" s="812" t="s">
        <v>5</v>
      </c>
      <c r="C855" s="812" t="s">
        <v>6</v>
      </c>
      <c r="D855" s="813" t="s">
        <v>7</v>
      </c>
      <c r="E855" s="814" t="s">
        <v>788</v>
      </c>
      <c r="F855" s="814" t="s">
        <v>788</v>
      </c>
      <c r="G855" s="814" t="s">
        <v>1169</v>
      </c>
    </row>
    <row r="856" spans="2:7">
      <c r="B856" s="815"/>
      <c r="C856" s="815"/>
      <c r="D856" s="816"/>
      <c r="E856" s="814" t="s">
        <v>790</v>
      </c>
      <c r="F856" s="814" t="s">
        <v>10</v>
      </c>
      <c r="G856" s="814" t="s">
        <v>11</v>
      </c>
    </row>
    <row r="857" spans="2:7">
      <c r="B857" s="883" t="s">
        <v>1178</v>
      </c>
      <c r="C857" s="883" t="s">
        <v>1179</v>
      </c>
      <c r="D857" s="841" t="s">
        <v>1180</v>
      </c>
      <c r="E857" s="818">
        <f>F857-4</f>
        <v>44376</v>
      </c>
      <c r="F857" s="818">
        <v>44380</v>
      </c>
      <c r="G857" s="818">
        <f>F857+3</f>
        <v>44383</v>
      </c>
    </row>
    <row r="858" spans="2:7">
      <c r="B858" s="883" t="s">
        <v>1178</v>
      </c>
      <c r="C858" s="883" t="s">
        <v>1181</v>
      </c>
      <c r="D858" s="842"/>
      <c r="E858" s="818">
        <f t="shared" ref="E858:E861" si="231">F858-4</f>
        <v>44383</v>
      </c>
      <c r="F858" s="818">
        <f>SUM(F857+7)</f>
        <v>44387</v>
      </c>
      <c r="G858" s="818">
        <f t="shared" ref="G858:G861" si="232">F858+3</f>
        <v>44390</v>
      </c>
    </row>
    <row r="859" spans="2:7">
      <c r="B859" s="883" t="s">
        <v>1178</v>
      </c>
      <c r="C859" s="883" t="s">
        <v>1182</v>
      </c>
      <c r="D859" s="842"/>
      <c r="E859" s="818">
        <f t="shared" si="231"/>
        <v>44390</v>
      </c>
      <c r="F859" s="818">
        <f>SUM(F857+14)</f>
        <v>44394</v>
      </c>
      <c r="G859" s="818">
        <f t="shared" si="232"/>
        <v>44397</v>
      </c>
    </row>
    <row r="860" spans="2:7">
      <c r="B860" s="883" t="s">
        <v>1178</v>
      </c>
      <c r="C860" s="883" t="s">
        <v>1183</v>
      </c>
      <c r="D860" s="842"/>
      <c r="E860" s="818">
        <f t="shared" si="231"/>
        <v>44397</v>
      </c>
      <c r="F860" s="818">
        <f>SUM(F857+21)</f>
        <v>44401</v>
      </c>
      <c r="G860" s="818">
        <f t="shared" si="232"/>
        <v>44404</v>
      </c>
    </row>
    <row r="861" spans="2:7">
      <c r="B861" s="883" t="s">
        <v>1178</v>
      </c>
      <c r="C861" s="883" t="s">
        <v>1184</v>
      </c>
      <c r="D861" s="843"/>
      <c r="E861" s="818">
        <f t="shared" si="231"/>
        <v>44404</v>
      </c>
      <c r="F861" s="818">
        <f>SUM(F857+28)</f>
        <v>44408</v>
      </c>
      <c r="G861" s="818">
        <f t="shared" si="232"/>
        <v>44411</v>
      </c>
    </row>
    <row r="862" spans="1:1">
      <c r="A862" s="798" t="s">
        <v>1185</v>
      </c>
    </row>
    <row r="863" spans="2:7">
      <c r="B863" s="812" t="s">
        <v>5</v>
      </c>
      <c r="C863" s="812" t="s">
        <v>6</v>
      </c>
      <c r="D863" s="813" t="s">
        <v>7</v>
      </c>
      <c r="E863" s="814" t="s">
        <v>788</v>
      </c>
      <c r="F863" s="814" t="s">
        <v>788</v>
      </c>
      <c r="G863" s="814" t="s">
        <v>1185</v>
      </c>
    </row>
    <row r="864" spans="2:7">
      <c r="B864" s="815"/>
      <c r="C864" s="815"/>
      <c r="D864" s="816"/>
      <c r="E864" s="814" t="s">
        <v>790</v>
      </c>
      <c r="F864" s="814" t="s">
        <v>10</v>
      </c>
      <c r="G864" s="814" t="s">
        <v>11</v>
      </c>
    </row>
    <row r="865" spans="2:7">
      <c r="B865" s="850" t="s">
        <v>1186</v>
      </c>
      <c r="C865" s="850" t="s">
        <v>448</v>
      </c>
      <c r="D865" s="841" t="s">
        <v>1187</v>
      </c>
      <c r="E865" s="818">
        <f>F865-4</f>
        <v>44376</v>
      </c>
      <c r="F865" s="818">
        <v>44380</v>
      </c>
      <c r="G865" s="818">
        <f>F865+2</f>
        <v>44382</v>
      </c>
    </row>
    <row r="866" spans="2:7">
      <c r="B866" s="850" t="s">
        <v>1188</v>
      </c>
      <c r="C866" s="850" t="s">
        <v>459</v>
      </c>
      <c r="D866" s="842"/>
      <c r="E866" s="818">
        <f t="shared" ref="E866:E869" si="233">F866-4</f>
        <v>44383</v>
      </c>
      <c r="F866" s="818">
        <f>SUM(F865+7)</f>
        <v>44387</v>
      </c>
      <c r="G866" s="818">
        <f t="shared" ref="G866:G869" si="234">F866+2</f>
        <v>44389</v>
      </c>
    </row>
    <row r="867" spans="2:7">
      <c r="B867" s="850" t="s">
        <v>1186</v>
      </c>
      <c r="C867" s="850" t="s">
        <v>459</v>
      </c>
      <c r="D867" s="842"/>
      <c r="E867" s="818">
        <f t="shared" si="233"/>
        <v>44390</v>
      </c>
      <c r="F867" s="818">
        <f>SUM(F865+14)</f>
        <v>44394</v>
      </c>
      <c r="G867" s="818">
        <f t="shared" si="234"/>
        <v>44396</v>
      </c>
    </row>
    <row r="868" spans="2:7">
      <c r="B868" s="850" t="s">
        <v>1188</v>
      </c>
      <c r="C868" s="850" t="s">
        <v>461</v>
      </c>
      <c r="D868" s="842"/>
      <c r="E868" s="818">
        <f t="shared" si="233"/>
        <v>44397</v>
      </c>
      <c r="F868" s="818">
        <f>SUM(F865+21)</f>
        <v>44401</v>
      </c>
      <c r="G868" s="818">
        <f t="shared" si="234"/>
        <v>44403</v>
      </c>
    </row>
    <row r="869" spans="2:7">
      <c r="B869" s="850" t="s">
        <v>1186</v>
      </c>
      <c r="C869" s="850" t="s">
        <v>461</v>
      </c>
      <c r="D869" s="843"/>
      <c r="E869" s="818">
        <f t="shared" si="233"/>
        <v>44404</v>
      </c>
      <c r="F869" s="818">
        <f>SUM(F865+28)</f>
        <v>44408</v>
      </c>
      <c r="G869" s="818">
        <f t="shared" si="234"/>
        <v>44410</v>
      </c>
    </row>
    <row r="870" spans="1:3">
      <c r="A870" s="798" t="s">
        <v>420</v>
      </c>
      <c r="B870" s="799"/>
      <c r="C870" s="799"/>
    </row>
    <row r="871" spans="2:7">
      <c r="B871" s="812" t="s">
        <v>5</v>
      </c>
      <c r="C871" s="812" t="s">
        <v>6</v>
      </c>
      <c r="D871" s="813" t="s">
        <v>7</v>
      </c>
      <c r="E871" s="814" t="s">
        <v>788</v>
      </c>
      <c r="F871" s="814" t="s">
        <v>788</v>
      </c>
      <c r="G871" s="814" t="s">
        <v>420</v>
      </c>
    </row>
    <row r="872" spans="2:7">
      <c r="B872" s="815"/>
      <c r="C872" s="815"/>
      <c r="D872" s="816"/>
      <c r="E872" s="814" t="s">
        <v>790</v>
      </c>
      <c r="F872" s="814" t="s">
        <v>10</v>
      </c>
      <c r="G872" s="814" t="s">
        <v>11</v>
      </c>
    </row>
    <row r="873" ht="14.25" spans="2:7">
      <c r="B873" s="815" t="s">
        <v>1189</v>
      </c>
      <c r="C873" s="884" t="s">
        <v>1190</v>
      </c>
      <c r="D873" s="822" t="s">
        <v>1191</v>
      </c>
      <c r="E873" s="818">
        <f>F873-4</f>
        <v>44376</v>
      </c>
      <c r="F873" s="818">
        <v>44380</v>
      </c>
      <c r="G873" s="818">
        <f>F873+2</f>
        <v>44382</v>
      </c>
    </row>
    <row r="874" ht="14.25" spans="2:7">
      <c r="B874" s="815" t="s">
        <v>1189</v>
      </c>
      <c r="C874" s="884" t="s">
        <v>1192</v>
      </c>
      <c r="D874" s="822"/>
      <c r="E874" s="818">
        <f t="shared" ref="E874:E877" si="235">F874-4</f>
        <v>44383</v>
      </c>
      <c r="F874" s="818">
        <f>F873+7</f>
        <v>44387</v>
      </c>
      <c r="G874" s="818">
        <f t="shared" ref="G874:G877" si="236">F874+2</f>
        <v>44389</v>
      </c>
    </row>
    <row r="875" ht="14.25" spans="2:7">
      <c r="B875" s="815" t="s">
        <v>1189</v>
      </c>
      <c r="C875" s="884" t="s">
        <v>1193</v>
      </c>
      <c r="D875" s="822"/>
      <c r="E875" s="818">
        <f t="shared" si="235"/>
        <v>44390</v>
      </c>
      <c r="F875" s="818">
        <f t="shared" ref="F875:F877" si="237">F874+7</f>
        <v>44394</v>
      </c>
      <c r="G875" s="818">
        <f t="shared" si="236"/>
        <v>44396</v>
      </c>
    </row>
    <row r="876" ht="14.25" spans="2:7">
      <c r="B876" s="815" t="s">
        <v>1189</v>
      </c>
      <c r="C876" s="884" t="s">
        <v>1194</v>
      </c>
      <c r="D876" s="822"/>
      <c r="E876" s="818">
        <f t="shared" si="235"/>
        <v>44397</v>
      </c>
      <c r="F876" s="818">
        <f t="shared" si="237"/>
        <v>44401</v>
      </c>
      <c r="G876" s="818">
        <f t="shared" si="236"/>
        <v>44403</v>
      </c>
    </row>
    <row r="877" ht="14.25" spans="2:7">
      <c r="B877" s="815" t="s">
        <v>1189</v>
      </c>
      <c r="C877" s="884" t="s">
        <v>1195</v>
      </c>
      <c r="D877" s="822"/>
      <c r="E877" s="818">
        <f t="shared" si="235"/>
        <v>44404</v>
      </c>
      <c r="F877" s="818">
        <f t="shared" si="237"/>
        <v>44408</v>
      </c>
      <c r="G877" s="818">
        <f t="shared" si="236"/>
        <v>44410</v>
      </c>
    </row>
    <row r="878" spans="2:7">
      <c r="B878" s="829"/>
      <c r="C878" s="829"/>
      <c r="D878" s="830"/>
      <c r="E878" s="823"/>
      <c r="F878" s="823"/>
      <c r="G878" s="823"/>
    </row>
    <row r="879" spans="1:2">
      <c r="A879" s="798" t="s">
        <v>1196</v>
      </c>
      <c r="B879" s="798"/>
    </row>
    <row r="880" spans="2:7">
      <c r="B880" s="812" t="s">
        <v>5</v>
      </c>
      <c r="C880" s="812" t="s">
        <v>6</v>
      </c>
      <c r="D880" s="813" t="s">
        <v>7</v>
      </c>
      <c r="E880" s="814" t="s">
        <v>788</v>
      </c>
      <c r="F880" s="814" t="s">
        <v>788</v>
      </c>
      <c r="G880" s="814" t="s">
        <v>1197</v>
      </c>
    </row>
    <row r="881" spans="2:7">
      <c r="B881" s="815"/>
      <c r="C881" s="815"/>
      <c r="D881" s="816"/>
      <c r="E881" s="814" t="s">
        <v>790</v>
      </c>
      <c r="F881" s="814" t="s">
        <v>10</v>
      </c>
      <c r="G881" s="814" t="s">
        <v>11</v>
      </c>
    </row>
    <row r="882" spans="2:7">
      <c r="B882" s="815" t="s">
        <v>1198</v>
      </c>
      <c r="C882" s="815" t="s">
        <v>1199</v>
      </c>
      <c r="D882" s="822" t="s">
        <v>1200</v>
      </c>
      <c r="E882" s="818">
        <f>F882-4</f>
        <v>44372</v>
      </c>
      <c r="F882" s="818">
        <v>44376</v>
      </c>
      <c r="G882" s="818">
        <f>F882+2</f>
        <v>44378</v>
      </c>
    </row>
    <row r="883" spans="2:7">
      <c r="B883" s="815" t="s">
        <v>1174</v>
      </c>
      <c r="C883" s="815" t="s">
        <v>1201</v>
      </c>
      <c r="D883" s="822"/>
      <c r="E883" s="818">
        <f t="shared" ref="E883:G886" si="238">E882+7</f>
        <v>44379</v>
      </c>
      <c r="F883" s="818">
        <f t="shared" si="238"/>
        <v>44383</v>
      </c>
      <c r="G883" s="818">
        <f t="shared" si="238"/>
        <v>44385</v>
      </c>
    </row>
    <row r="884" spans="2:7">
      <c r="B884" s="815" t="s">
        <v>1170</v>
      </c>
      <c r="C884" s="815" t="s">
        <v>1176</v>
      </c>
      <c r="D884" s="822"/>
      <c r="E884" s="818">
        <f t="shared" si="238"/>
        <v>44386</v>
      </c>
      <c r="F884" s="818">
        <f t="shared" si="238"/>
        <v>44390</v>
      </c>
      <c r="G884" s="818">
        <f t="shared" si="238"/>
        <v>44392</v>
      </c>
    </row>
    <row r="885" spans="2:7">
      <c r="B885" s="815" t="s">
        <v>1174</v>
      </c>
      <c r="C885" s="815" t="s">
        <v>1177</v>
      </c>
      <c r="D885" s="822"/>
      <c r="E885" s="818">
        <f t="shared" si="238"/>
        <v>44393</v>
      </c>
      <c r="F885" s="818">
        <f t="shared" si="238"/>
        <v>44397</v>
      </c>
      <c r="G885" s="818">
        <f t="shared" si="238"/>
        <v>44399</v>
      </c>
    </row>
    <row r="886" spans="2:7">
      <c r="B886" s="815" t="s">
        <v>1170</v>
      </c>
      <c r="C886" s="815" t="s">
        <v>1202</v>
      </c>
      <c r="D886" s="822"/>
      <c r="E886" s="818">
        <f t="shared" si="238"/>
        <v>44400</v>
      </c>
      <c r="F886" s="818">
        <f t="shared" si="238"/>
        <v>44404</v>
      </c>
      <c r="G886" s="818">
        <f t="shared" si="238"/>
        <v>44406</v>
      </c>
    </row>
    <row r="887" spans="2:3">
      <c r="B887" s="799"/>
      <c r="C887" s="799"/>
    </row>
    <row r="888" spans="2:7">
      <c r="B888" s="812" t="s">
        <v>5</v>
      </c>
      <c r="C888" s="812" t="s">
        <v>6</v>
      </c>
      <c r="D888" s="813" t="s">
        <v>7</v>
      </c>
      <c r="E888" s="814" t="s">
        <v>788</v>
      </c>
      <c r="F888" s="814" t="s">
        <v>788</v>
      </c>
      <c r="G888" s="814" t="s">
        <v>1197</v>
      </c>
    </row>
    <row r="889" spans="2:7">
      <c r="B889" s="815"/>
      <c r="C889" s="815"/>
      <c r="D889" s="816"/>
      <c r="E889" s="814" t="s">
        <v>790</v>
      </c>
      <c r="F889" s="814" t="s">
        <v>10</v>
      </c>
      <c r="G889" s="814" t="s">
        <v>11</v>
      </c>
    </row>
    <row r="890" spans="2:7">
      <c r="B890" s="815" t="s">
        <v>1203</v>
      </c>
      <c r="C890" s="815" t="s">
        <v>1204</v>
      </c>
      <c r="D890" s="822" t="s">
        <v>1205</v>
      </c>
      <c r="E890" s="818">
        <f>F890-4</f>
        <v>44375</v>
      </c>
      <c r="F890" s="818">
        <v>44379</v>
      </c>
      <c r="G890" s="818">
        <f>F890+3</f>
        <v>44382</v>
      </c>
    </row>
    <row r="891" spans="2:7">
      <c r="B891" s="815" t="s">
        <v>1198</v>
      </c>
      <c r="C891" s="815" t="s">
        <v>1206</v>
      </c>
      <c r="D891" s="822"/>
      <c r="E891" s="818">
        <f t="shared" ref="E891:E894" si="239">E890+7</f>
        <v>44382</v>
      </c>
      <c r="F891" s="818">
        <f>SUM(F890+7)</f>
        <v>44386</v>
      </c>
      <c r="G891" s="818">
        <f>F891+3</f>
        <v>44389</v>
      </c>
    </row>
    <row r="892" spans="2:7">
      <c r="B892" s="815" t="s">
        <v>1198</v>
      </c>
      <c r="C892" s="815" t="s">
        <v>1207</v>
      </c>
      <c r="D892" s="822"/>
      <c r="E892" s="818">
        <f t="shared" si="239"/>
        <v>44389</v>
      </c>
      <c r="F892" s="818">
        <f>SUM(F890+14)</f>
        <v>44393</v>
      </c>
      <c r="G892" s="818">
        <f t="shared" ref="G892:G894" si="240">F892+3</f>
        <v>44396</v>
      </c>
    </row>
    <row r="893" spans="2:7">
      <c r="B893" s="815" t="s">
        <v>1198</v>
      </c>
      <c r="C893" s="815" t="s">
        <v>1208</v>
      </c>
      <c r="D893" s="822"/>
      <c r="E893" s="818">
        <f t="shared" si="239"/>
        <v>44396</v>
      </c>
      <c r="F893" s="818">
        <f>SUM(F890+21)</f>
        <v>44400</v>
      </c>
      <c r="G893" s="818">
        <f t="shared" si="240"/>
        <v>44403</v>
      </c>
    </row>
    <row r="894" spans="2:7">
      <c r="B894" s="815" t="s">
        <v>1198</v>
      </c>
      <c r="C894" s="815" t="s">
        <v>1209</v>
      </c>
      <c r="D894" s="822"/>
      <c r="E894" s="818">
        <f t="shared" si="239"/>
        <v>44403</v>
      </c>
      <c r="F894" s="818">
        <f>SUM(F890+28)</f>
        <v>44407</v>
      </c>
      <c r="G894" s="818">
        <f t="shared" si="240"/>
        <v>44410</v>
      </c>
    </row>
    <row r="896" spans="2:7">
      <c r="B896" s="812" t="s">
        <v>5</v>
      </c>
      <c r="C896" s="812" t="s">
        <v>6</v>
      </c>
      <c r="D896" s="813" t="s">
        <v>7</v>
      </c>
      <c r="E896" s="814" t="s">
        <v>788</v>
      </c>
      <c r="F896" s="814" t="s">
        <v>788</v>
      </c>
      <c r="G896" s="814" t="s">
        <v>1197</v>
      </c>
    </row>
    <row r="897" spans="2:7">
      <c r="B897" s="815"/>
      <c r="C897" s="815"/>
      <c r="D897" s="816"/>
      <c r="E897" s="814" t="s">
        <v>790</v>
      </c>
      <c r="F897" s="814" t="s">
        <v>10</v>
      </c>
      <c r="G897" s="814" t="s">
        <v>11</v>
      </c>
    </row>
    <row r="898" spans="2:7">
      <c r="B898" s="815" t="s">
        <v>1210</v>
      </c>
      <c r="C898" s="815" t="s">
        <v>448</v>
      </c>
      <c r="D898" s="822" t="s">
        <v>1211</v>
      </c>
      <c r="E898" s="818">
        <f>F898-4</f>
        <v>44377</v>
      </c>
      <c r="F898" s="818">
        <v>44381</v>
      </c>
      <c r="G898" s="818">
        <f>F898+3</f>
        <v>44384</v>
      </c>
    </row>
    <row r="899" spans="2:7">
      <c r="B899" s="815" t="s">
        <v>1210</v>
      </c>
      <c r="C899" s="815" t="s">
        <v>457</v>
      </c>
      <c r="D899" s="822"/>
      <c r="E899" s="818">
        <f t="shared" ref="E899:G902" si="241">E898+7</f>
        <v>44384</v>
      </c>
      <c r="F899" s="818">
        <f>SUM(F898+7)</f>
        <v>44388</v>
      </c>
      <c r="G899" s="818">
        <f t="shared" si="241"/>
        <v>44391</v>
      </c>
    </row>
    <row r="900" spans="2:7">
      <c r="B900" s="815" t="s">
        <v>1210</v>
      </c>
      <c r="C900" s="815" t="s">
        <v>459</v>
      </c>
      <c r="D900" s="822"/>
      <c r="E900" s="818">
        <f t="shared" si="241"/>
        <v>44391</v>
      </c>
      <c r="F900" s="818">
        <f>SUM(F898+14)</f>
        <v>44395</v>
      </c>
      <c r="G900" s="818">
        <f t="shared" si="241"/>
        <v>44398</v>
      </c>
    </row>
    <row r="901" spans="2:7">
      <c r="B901" s="815" t="s">
        <v>1210</v>
      </c>
      <c r="C901" s="815" t="s">
        <v>460</v>
      </c>
      <c r="D901" s="822"/>
      <c r="E901" s="818">
        <f t="shared" si="241"/>
        <v>44398</v>
      </c>
      <c r="F901" s="818">
        <f>SUM(F898+21)</f>
        <v>44402</v>
      </c>
      <c r="G901" s="818">
        <f t="shared" si="241"/>
        <v>44405</v>
      </c>
    </row>
    <row r="902" spans="2:7">
      <c r="B902" s="815" t="s">
        <v>1210</v>
      </c>
      <c r="C902" s="815" t="s">
        <v>461</v>
      </c>
      <c r="D902" s="822"/>
      <c r="E902" s="818">
        <f t="shared" si="241"/>
        <v>44405</v>
      </c>
      <c r="F902" s="818">
        <f>SUM(F898+28)</f>
        <v>44409</v>
      </c>
      <c r="G902" s="818">
        <f t="shared" si="241"/>
        <v>44412</v>
      </c>
    </row>
    <row r="903" spans="2:3">
      <c r="B903" s="799"/>
      <c r="C903" s="799"/>
    </row>
    <row r="904" spans="1:1">
      <c r="A904" s="798" t="s">
        <v>1212</v>
      </c>
    </row>
    <row r="905" spans="2:7">
      <c r="B905" s="812" t="s">
        <v>5</v>
      </c>
      <c r="C905" s="812" t="s">
        <v>6</v>
      </c>
      <c r="D905" s="813" t="s">
        <v>7</v>
      </c>
      <c r="E905" s="814" t="s">
        <v>788</v>
      </c>
      <c r="F905" s="814" t="s">
        <v>788</v>
      </c>
      <c r="G905" s="814" t="s">
        <v>1212</v>
      </c>
    </row>
    <row r="906" spans="2:7">
      <c r="B906" s="815"/>
      <c r="C906" s="815"/>
      <c r="D906" s="816"/>
      <c r="E906" s="814" t="s">
        <v>790</v>
      </c>
      <c r="F906" s="814" t="s">
        <v>10</v>
      </c>
      <c r="G906" s="814" t="s">
        <v>11</v>
      </c>
    </row>
    <row r="907" spans="2:7">
      <c r="B907" s="815" t="s">
        <v>1213</v>
      </c>
      <c r="C907" s="815" t="s">
        <v>754</v>
      </c>
      <c r="D907" s="841" t="s">
        <v>1214</v>
      </c>
      <c r="E907" s="818">
        <f>F907-4</f>
        <v>44372</v>
      </c>
      <c r="F907" s="818">
        <v>44376</v>
      </c>
      <c r="G907" s="818">
        <f>F907+3</f>
        <v>44379</v>
      </c>
    </row>
    <row r="908" spans="2:7">
      <c r="B908" s="815" t="s">
        <v>1213</v>
      </c>
      <c r="C908" s="815" t="s">
        <v>1215</v>
      </c>
      <c r="D908" s="842"/>
      <c r="E908" s="818">
        <f t="shared" ref="E908:E911" si="242">E907+7</f>
        <v>44379</v>
      </c>
      <c r="F908" s="818">
        <f>SUM(F907+7)</f>
        <v>44383</v>
      </c>
      <c r="G908" s="818">
        <f t="shared" ref="G908:G911" si="243">F908+3</f>
        <v>44386</v>
      </c>
    </row>
    <row r="909" spans="2:7">
      <c r="B909" s="815" t="s">
        <v>1213</v>
      </c>
      <c r="C909" s="815" t="s">
        <v>1216</v>
      </c>
      <c r="D909" s="842"/>
      <c r="E909" s="818">
        <f t="shared" si="242"/>
        <v>44386</v>
      </c>
      <c r="F909" s="818">
        <f>SUM(F907+14)</f>
        <v>44390</v>
      </c>
      <c r="G909" s="818">
        <f t="shared" si="243"/>
        <v>44393</v>
      </c>
    </row>
    <row r="910" spans="2:7">
      <c r="B910" s="815" t="s">
        <v>1213</v>
      </c>
      <c r="C910" s="815" t="s">
        <v>1217</v>
      </c>
      <c r="D910" s="842"/>
      <c r="E910" s="818">
        <f t="shared" si="242"/>
        <v>44393</v>
      </c>
      <c r="F910" s="818">
        <f>SUM(F907+21)</f>
        <v>44397</v>
      </c>
      <c r="G910" s="818">
        <f t="shared" si="243"/>
        <v>44400</v>
      </c>
    </row>
    <row r="911" spans="2:7">
      <c r="B911" s="815" t="s">
        <v>1213</v>
      </c>
      <c r="C911" s="815" t="s">
        <v>608</v>
      </c>
      <c r="D911" s="843"/>
      <c r="E911" s="818">
        <f t="shared" si="242"/>
        <v>44400</v>
      </c>
      <c r="F911" s="818">
        <f>SUM(F907+28)</f>
        <v>44404</v>
      </c>
      <c r="G911" s="818">
        <f t="shared" si="243"/>
        <v>44407</v>
      </c>
    </row>
    <row r="912" spans="2:7">
      <c r="B912" s="799" t="s">
        <v>208</v>
      </c>
      <c r="C912" s="799"/>
      <c r="F912" s="823"/>
      <c r="G912" s="823"/>
    </row>
    <row r="913" spans="2:7">
      <c r="B913" s="812" t="s">
        <v>5</v>
      </c>
      <c r="C913" s="812" t="s">
        <v>6</v>
      </c>
      <c r="D913" s="813" t="s">
        <v>7</v>
      </c>
      <c r="E913" s="814" t="s">
        <v>788</v>
      </c>
      <c r="F913" s="814" t="s">
        <v>788</v>
      </c>
      <c r="G913" s="814" t="s">
        <v>1212</v>
      </c>
    </row>
    <row r="914" spans="2:7">
      <c r="B914" s="815"/>
      <c r="C914" s="815"/>
      <c r="D914" s="816"/>
      <c r="E914" s="814" t="s">
        <v>790</v>
      </c>
      <c r="F914" s="814" t="s">
        <v>10</v>
      </c>
      <c r="G914" s="814" t="s">
        <v>11</v>
      </c>
    </row>
    <row r="915" spans="2:7">
      <c r="B915" s="815" t="s">
        <v>1218</v>
      </c>
      <c r="C915" s="815" t="s">
        <v>448</v>
      </c>
      <c r="D915" s="822" t="s">
        <v>1219</v>
      </c>
      <c r="E915" s="818">
        <f>F915-4</f>
        <v>44375</v>
      </c>
      <c r="F915" s="818">
        <v>44379</v>
      </c>
      <c r="G915" s="818">
        <f>F915+2</f>
        <v>44381</v>
      </c>
    </row>
    <row r="916" spans="2:7">
      <c r="B916" s="815" t="s">
        <v>1220</v>
      </c>
      <c r="C916" s="815" t="s">
        <v>457</v>
      </c>
      <c r="D916" s="822"/>
      <c r="E916" s="818">
        <f t="shared" ref="E916:E919" si="244">F916-4</f>
        <v>44382</v>
      </c>
      <c r="F916" s="818">
        <f>SUM(F915+7)</f>
        <v>44386</v>
      </c>
      <c r="G916" s="818">
        <f t="shared" ref="G916:G919" si="245">F916+2</f>
        <v>44388</v>
      </c>
    </row>
    <row r="917" spans="2:7">
      <c r="B917" s="815" t="s">
        <v>1218</v>
      </c>
      <c r="C917" s="815" t="s">
        <v>459</v>
      </c>
      <c r="D917" s="822"/>
      <c r="E917" s="818">
        <f t="shared" si="244"/>
        <v>44389</v>
      </c>
      <c r="F917" s="818">
        <f>SUM(F915+14)</f>
        <v>44393</v>
      </c>
      <c r="G917" s="818">
        <f t="shared" si="245"/>
        <v>44395</v>
      </c>
    </row>
    <row r="918" spans="2:7">
      <c r="B918" s="815" t="s">
        <v>1220</v>
      </c>
      <c r="C918" s="815" t="s">
        <v>460</v>
      </c>
      <c r="D918" s="822"/>
      <c r="E918" s="818">
        <f t="shared" si="244"/>
        <v>44396</v>
      </c>
      <c r="F918" s="818">
        <f>SUM(F915+21)</f>
        <v>44400</v>
      </c>
      <c r="G918" s="818">
        <f t="shared" si="245"/>
        <v>44402</v>
      </c>
    </row>
    <row r="919" spans="2:7">
      <c r="B919" s="815" t="s">
        <v>1218</v>
      </c>
      <c r="C919" s="815" t="s">
        <v>461</v>
      </c>
      <c r="D919" s="822"/>
      <c r="E919" s="818">
        <f t="shared" si="244"/>
        <v>44403</v>
      </c>
      <c r="F919" s="818">
        <f>SUM(F915+28)</f>
        <v>44407</v>
      </c>
      <c r="G919" s="818">
        <f t="shared" si="245"/>
        <v>44409</v>
      </c>
    </row>
    <row r="920" spans="2:3">
      <c r="B920" s="885"/>
      <c r="C920" s="886"/>
    </row>
    <row r="921" spans="2:7">
      <c r="B921" s="812" t="s">
        <v>5</v>
      </c>
      <c r="C921" s="812" t="s">
        <v>6</v>
      </c>
      <c r="D921" s="813" t="s">
        <v>7</v>
      </c>
      <c r="E921" s="814" t="s">
        <v>788</v>
      </c>
      <c r="F921" s="814" t="s">
        <v>788</v>
      </c>
      <c r="G921" s="814" t="s">
        <v>1212</v>
      </c>
    </row>
    <row r="922" spans="2:7">
      <c r="B922" s="815"/>
      <c r="C922" s="815"/>
      <c r="D922" s="816"/>
      <c r="E922" s="814" t="s">
        <v>790</v>
      </c>
      <c r="F922" s="814" t="s">
        <v>10</v>
      </c>
      <c r="G922" s="814" t="s">
        <v>11</v>
      </c>
    </row>
    <row r="923" spans="2:7">
      <c r="B923" s="815" t="s">
        <v>1221</v>
      </c>
      <c r="C923" s="815" t="s">
        <v>1222</v>
      </c>
      <c r="D923" s="841" t="s">
        <v>1223</v>
      </c>
      <c r="E923" s="818">
        <f>F923-4</f>
        <v>44384</v>
      </c>
      <c r="F923" s="818">
        <v>44388</v>
      </c>
      <c r="G923" s="818">
        <f>F923+2</f>
        <v>44390</v>
      </c>
    </row>
    <row r="924" spans="2:7">
      <c r="B924" s="815" t="s">
        <v>1203</v>
      </c>
      <c r="C924" s="815" t="s">
        <v>1224</v>
      </c>
      <c r="D924" s="842"/>
      <c r="E924" s="818">
        <f t="shared" ref="E924:G927" si="246">E923+7</f>
        <v>44391</v>
      </c>
      <c r="F924" s="818">
        <f>SUM(F923+7)</f>
        <v>44395</v>
      </c>
      <c r="G924" s="818">
        <f t="shared" si="246"/>
        <v>44397</v>
      </c>
    </row>
    <row r="925" spans="2:7">
      <c r="B925" s="815" t="s">
        <v>1221</v>
      </c>
      <c r="C925" s="815" t="s">
        <v>1225</v>
      </c>
      <c r="D925" s="842"/>
      <c r="E925" s="818">
        <f t="shared" si="246"/>
        <v>44398</v>
      </c>
      <c r="F925" s="818">
        <f>SUM(F923+14)</f>
        <v>44402</v>
      </c>
      <c r="G925" s="818">
        <f t="shared" si="246"/>
        <v>44404</v>
      </c>
    </row>
    <row r="926" spans="2:7">
      <c r="B926" s="815" t="s">
        <v>1203</v>
      </c>
      <c r="C926" s="815" t="s">
        <v>1226</v>
      </c>
      <c r="D926" s="842"/>
      <c r="E926" s="818">
        <f t="shared" si="246"/>
        <v>44405</v>
      </c>
      <c r="F926" s="818">
        <f>SUM(F923+21)</f>
        <v>44409</v>
      </c>
      <c r="G926" s="818">
        <f t="shared" si="246"/>
        <v>44411</v>
      </c>
    </row>
    <row r="927" spans="2:7">
      <c r="B927" s="815"/>
      <c r="C927" s="815"/>
      <c r="D927" s="843"/>
      <c r="E927" s="818">
        <f t="shared" si="246"/>
        <v>44412</v>
      </c>
      <c r="F927" s="818">
        <f>SUM(F923+28)</f>
        <v>44416</v>
      </c>
      <c r="G927" s="818">
        <f t="shared" si="246"/>
        <v>44418</v>
      </c>
    </row>
    <row r="928" spans="1:1">
      <c r="A928" s="798" t="s">
        <v>1227</v>
      </c>
    </row>
    <row r="929" spans="1:7">
      <c r="A929" s="798"/>
      <c r="B929" s="812" t="s">
        <v>5</v>
      </c>
      <c r="C929" s="812" t="s">
        <v>6</v>
      </c>
      <c r="D929" s="813" t="s">
        <v>7</v>
      </c>
      <c r="E929" s="814" t="s">
        <v>788</v>
      </c>
      <c r="F929" s="814" t="s">
        <v>788</v>
      </c>
      <c r="G929" s="814" t="s">
        <v>1227</v>
      </c>
    </row>
    <row r="930" spans="2:7">
      <c r="B930" s="815"/>
      <c r="C930" s="815"/>
      <c r="D930" s="816"/>
      <c r="E930" s="814" t="s">
        <v>790</v>
      </c>
      <c r="F930" s="814" t="s">
        <v>10</v>
      </c>
      <c r="G930" s="814" t="s">
        <v>11</v>
      </c>
    </row>
    <row r="931" spans="2:7">
      <c r="B931" s="815" t="s">
        <v>1228</v>
      </c>
      <c r="C931" s="815" t="s">
        <v>1229</v>
      </c>
      <c r="D931" s="822" t="s">
        <v>1230</v>
      </c>
      <c r="E931" s="818">
        <f>F931-4</f>
        <v>44379</v>
      </c>
      <c r="F931" s="818">
        <v>44383</v>
      </c>
      <c r="G931" s="818">
        <f>F931+1</f>
        <v>44384</v>
      </c>
    </row>
    <row r="932" spans="2:7">
      <c r="B932" s="815" t="s">
        <v>1228</v>
      </c>
      <c r="C932" s="815" t="s">
        <v>1231</v>
      </c>
      <c r="D932" s="822"/>
      <c r="E932" s="818">
        <f t="shared" ref="E932:E935" si="247">F932-4</f>
        <v>44386</v>
      </c>
      <c r="F932" s="818">
        <f>F931+7</f>
        <v>44390</v>
      </c>
      <c r="G932" s="818">
        <f t="shared" ref="G932:G935" si="248">F932+1</f>
        <v>44391</v>
      </c>
    </row>
    <row r="933" spans="2:7">
      <c r="B933" s="815" t="s">
        <v>1228</v>
      </c>
      <c r="C933" s="815" t="s">
        <v>1232</v>
      </c>
      <c r="D933" s="822"/>
      <c r="E933" s="818">
        <f t="shared" si="247"/>
        <v>44393</v>
      </c>
      <c r="F933" s="818">
        <f t="shared" ref="F933:F935" si="249">F932+7</f>
        <v>44397</v>
      </c>
      <c r="G933" s="818">
        <f t="shared" si="248"/>
        <v>44398</v>
      </c>
    </row>
    <row r="934" spans="2:7">
      <c r="B934" s="815" t="s">
        <v>1228</v>
      </c>
      <c r="C934" s="815" t="s">
        <v>1233</v>
      </c>
      <c r="D934" s="822"/>
      <c r="E934" s="818">
        <f t="shared" si="247"/>
        <v>44400</v>
      </c>
      <c r="F934" s="818">
        <f t="shared" si="249"/>
        <v>44404</v>
      </c>
      <c r="G934" s="818">
        <f t="shared" si="248"/>
        <v>44405</v>
      </c>
    </row>
    <row r="935" spans="2:7">
      <c r="B935" s="815" t="s">
        <v>1228</v>
      </c>
      <c r="C935" s="815" t="s">
        <v>1234</v>
      </c>
      <c r="D935" s="822"/>
      <c r="E935" s="818">
        <f t="shared" si="247"/>
        <v>44407</v>
      </c>
      <c r="F935" s="818">
        <f t="shared" si="249"/>
        <v>44411</v>
      </c>
      <c r="G935" s="818">
        <f t="shared" si="248"/>
        <v>44412</v>
      </c>
    </row>
    <row r="936" spans="2:3">
      <c r="B936" s="799"/>
      <c r="C936" s="799"/>
    </row>
    <row r="937" spans="2:7">
      <c r="B937" s="812" t="s">
        <v>5</v>
      </c>
      <c r="C937" s="812" t="s">
        <v>6</v>
      </c>
      <c r="D937" s="813" t="s">
        <v>7</v>
      </c>
      <c r="E937" s="814" t="s">
        <v>788</v>
      </c>
      <c r="F937" s="814" t="s">
        <v>788</v>
      </c>
      <c r="G937" s="814" t="s">
        <v>1227</v>
      </c>
    </row>
    <row r="938" spans="2:7">
      <c r="B938" s="815"/>
      <c r="C938" s="815"/>
      <c r="D938" s="816"/>
      <c r="E938" s="814" t="s">
        <v>790</v>
      </c>
      <c r="F938" s="814" t="s">
        <v>10</v>
      </c>
      <c r="G938" s="814" t="s">
        <v>11</v>
      </c>
    </row>
    <row r="939" spans="2:7">
      <c r="B939" s="815" t="s">
        <v>456</v>
      </c>
      <c r="C939" s="815" t="s">
        <v>457</v>
      </c>
      <c r="D939" s="841" t="s">
        <v>1235</v>
      </c>
      <c r="E939" s="818">
        <f>F939-4</f>
        <v>44374</v>
      </c>
      <c r="F939" s="818">
        <v>44378</v>
      </c>
      <c r="G939" s="818">
        <f>F939+2</f>
        <v>44380</v>
      </c>
    </row>
    <row r="940" spans="2:7">
      <c r="B940" s="815" t="s">
        <v>1236</v>
      </c>
      <c r="C940" s="815" t="s">
        <v>459</v>
      </c>
      <c r="D940" s="842"/>
      <c r="E940" s="818">
        <f t="shared" ref="E940:E944" si="250">F940-4</f>
        <v>44375</v>
      </c>
      <c r="F940" s="818">
        <v>44379</v>
      </c>
      <c r="G940" s="818">
        <f t="shared" ref="G940:G944" si="251">F940+2</f>
        <v>44381</v>
      </c>
    </row>
    <row r="941" spans="2:7">
      <c r="B941" s="815" t="s">
        <v>1237</v>
      </c>
      <c r="C941" s="815" t="s">
        <v>460</v>
      </c>
      <c r="D941" s="842"/>
      <c r="E941" s="818">
        <f t="shared" si="250"/>
        <v>44376</v>
      </c>
      <c r="F941" s="818">
        <v>44380</v>
      </c>
      <c r="G941" s="818">
        <f t="shared" si="251"/>
        <v>44382</v>
      </c>
    </row>
    <row r="942" spans="2:7">
      <c r="B942" s="815" t="s">
        <v>1238</v>
      </c>
      <c r="C942" s="815" t="s">
        <v>461</v>
      </c>
      <c r="D942" s="842"/>
      <c r="E942" s="818">
        <f t="shared" si="250"/>
        <v>44377</v>
      </c>
      <c r="F942" s="818">
        <v>44381</v>
      </c>
      <c r="G942" s="818">
        <f t="shared" si="251"/>
        <v>44383</v>
      </c>
    </row>
    <row r="943" spans="2:7">
      <c r="B943" s="815" t="s">
        <v>1239</v>
      </c>
      <c r="C943" s="815" t="s">
        <v>462</v>
      </c>
      <c r="D943" s="842"/>
      <c r="E943" s="818">
        <f t="shared" si="250"/>
        <v>44378</v>
      </c>
      <c r="F943" s="818">
        <v>44382</v>
      </c>
      <c r="G943" s="818">
        <f t="shared" si="251"/>
        <v>44384</v>
      </c>
    </row>
    <row r="944" spans="2:7">
      <c r="B944" s="815" t="s">
        <v>1240</v>
      </c>
      <c r="C944" s="815" t="s">
        <v>1241</v>
      </c>
      <c r="D944" s="843"/>
      <c r="E944" s="818">
        <f t="shared" si="250"/>
        <v>44379</v>
      </c>
      <c r="F944" s="818">
        <v>44383</v>
      </c>
      <c r="G944" s="818">
        <f t="shared" si="251"/>
        <v>44385</v>
      </c>
    </row>
    <row r="946" spans="2:7">
      <c r="B946" s="812" t="s">
        <v>5</v>
      </c>
      <c r="C946" s="812" t="s">
        <v>6</v>
      </c>
      <c r="D946" s="813" t="s">
        <v>7</v>
      </c>
      <c r="E946" s="814" t="s">
        <v>788</v>
      </c>
      <c r="F946" s="814" t="s">
        <v>788</v>
      </c>
      <c r="G946" s="814" t="s">
        <v>1227</v>
      </c>
    </row>
    <row r="947" spans="2:7">
      <c r="B947" s="815"/>
      <c r="C947" s="815"/>
      <c r="D947" s="816"/>
      <c r="E947" s="814" t="s">
        <v>790</v>
      </c>
      <c r="F947" s="814" t="s">
        <v>10</v>
      </c>
      <c r="G947" s="814" t="s">
        <v>11</v>
      </c>
    </row>
    <row r="948" spans="2:7">
      <c r="B948" s="815" t="s">
        <v>1242</v>
      </c>
      <c r="C948" s="815" t="s">
        <v>457</v>
      </c>
      <c r="D948" s="822" t="s">
        <v>1243</v>
      </c>
      <c r="E948" s="818">
        <f>F948-4</f>
        <v>44382</v>
      </c>
      <c r="F948" s="818">
        <v>44386</v>
      </c>
      <c r="G948" s="818">
        <f>F948+3</f>
        <v>44389</v>
      </c>
    </row>
    <row r="949" spans="2:7">
      <c r="B949" s="815" t="s">
        <v>1242</v>
      </c>
      <c r="C949" s="815" t="s">
        <v>459</v>
      </c>
      <c r="D949" s="822"/>
      <c r="E949" s="818">
        <f t="shared" ref="E949:E952" si="252">F949-4</f>
        <v>44389</v>
      </c>
      <c r="F949" s="818">
        <v>44393</v>
      </c>
      <c r="G949" s="818">
        <f t="shared" ref="G949:G952" si="253">F949+3</f>
        <v>44396</v>
      </c>
    </row>
    <row r="950" spans="2:7">
      <c r="B950" s="815" t="s">
        <v>1242</v>
      </c>
      <c r="C950" s="815" t="s">
        <v>460</v>
      </c>
      <c r="D950" s="822"/>
      <c r="E950" s="818">
        <f t="shared" si="252"/>
        <v>44396</v>
      </c>
      <c r="F950" s="818">
        <v>44400</v>
      </c>
      <c r="G950" s="818">
        <f t="shared" si="253"/>
        <v>44403</v>
      </c>
    </row>
    <row r="951" spans="2:7">
      <c r="B951" s="815" t="s">
        <v>1244</v>
      </c>
      <c r="C951" s="815"/>
      <c r="D951" s="822"/>
      <c r="E951" s="818">
        <f t="shared" si="252"/>
        <v>44403</v>
      </c>
      <c r="F951" s="818">
        <v>44407</v>
      </c>
      <c r="G951" s="818">
        <f t="shared" si="253"/>
        <v>44410</v>
      </c>
    </row>
    <row r="952" spans="2:7">
      <c r="B952" s="815" t="s">
        <v>208</v>
      </c>
      <c r="C952" s="815" t="s">
        <v>208</v>
      </c>
      <c r="D952" s="822"/>
      <c r="E952" s="818">
        <f t="shared" si="252"/>
        <v>44410</v>
      </c>
      <c r="F952" s="818">
        <f t="shared" ref="F952" si="254">F951+7</f>
        <v>44414</v>
      </c>
      <c r="G952" s="818">
        <f t="shared" si="253"/>
        <v>44417</v>
      </c>
    </row>
    <row r="953" spans="3:3">
      <c r="C953" s="799"/>
    </row>
    <row r="954" spans="2:7">
      <c r="B954" s="812" t="s">
        <v>5</v>
      </c>
      <c r="C954" s="812" t="s">
        <v>6</v>
      </c>
      <c r="D954" s="813" t="s">
        <v>7</v>
      </c>
      <c r="E954" s="814" t="s">
        <v>788</v>
      </c>
      <c r="F954" s="814" t="s">
        <v>788</v>
      </c>
      <c r="G954" s="814" t="s">
        <v>1227</v>
      </c>
    </row>
    <row r="955" spans="2:7">
      <c r="B955" s="815"/>
      <c r="C955" s="815"/>
      <c r="D955" s="816"/>
      <c r="E955" s="814" t="s">
        <v>790</v>
      </c>
      <c r="F955" s="814" t="s">
        <v>10</v>
      </c>
      <c r="G955" s="814" t="s">
        <v>11</v>
      </c>
    </row>
    <row r="956" spans="2:7">
      <c r="B956" s="815" t="s">
        <v>1245</v>
      </c>
      <c r="C956" s="815" t="s">
        <v>448</v>
      </c>
      <c r="D956" s="822" t="s">
        <v>1246</v>
      </c>
      <c r="E956" s="818">
        <f>F956-4</f>
        <v>44377</v>
      </c>
      <c r="F956" s="818">
        <v>44381</v>
      </c>
      <c r="G956" s="818">
        <f>F956+2</f>
        <v>44383</v>
      </c>
    </row>
    <row r="957" spans="2:7">
      <c r="B957" s="815" t="s">
        <v>1245</v>
      </c>
      <c r="C957" s="815" t="s">
        <v>457</v>
      </c>
      <c r="D957" s="822"/>
      <c r="E957" s="818">
        <f t="shared" ref="E957:E960" si="255">F957-4</f>
        <v>44384</v>
      </c>
      <c r="F957" s="818">
        <f>F956+7</f>
        <v>44388</v>
      </c>
      <c r="G957" s="818">
        <f t="shared" ref="G957:G960" si="256">F957+2</f>
        <v>44390</v>
      </c>
    </row>
    <row r="958" spans="2:7">
      <c r="B958" s="815" t="s">
        <v>1245</v>
      </c>
      <c r="C958" s="815" t="s">
        <v>459</v>
      </c>
      <c r="D958" s="822"/>
      <c r="E958" s="818">
        <f t="shared" si="255"/>
        <v>44391</v>
      </c>
      <c r="F958" s="818">
        <f t="shared" ref="F958:F960" si="257">F957+7</f>
        <v>44395</v>
      </c>
      <c r="G958" s="818">
        <f t="shared" si="256"/>
        <v>44397</v>
      </c>
    </row>
    <row r="959" spans="2:7">
      <c r="B959" s="815" t="s">
        <v>1245</v>
      </c>
      <c r="C959" s="815" t="s">
        <v>460</v>
      </c>
      <c r="D959" s="822"/>
      <c r="E959" s="818">
        <f t="shared" si="255"/>
        <v>44398</v>
      </c>
      <c r="F959" s="818">
        <f t="shared" si="257"/>
        <v>44402</v>
      </c>
      <c r="G959" s="818">
        <f t="shared" si="256"/>
        <v>44404</v>
      </c>
    </row>
    <row r="960" spans="2:7">
      <c r="B960" s="815" t="s">
        <v>1245</v>
      </c>
      <c r="C960" s="815" t="s">
        <v>461</v>
      </c>
      <c r="D960" s="822"/>
      <c r="E960" s="818">
        <f t="shared" si="255"/>
        <v>44405</v>
      </c>
      <c r="F960" s="818">
        <f t="shared" si="257"/>
        <v>44409</v>
      </c>
      <c r="G960" s="818">
        <f t="shared" si="256"/>
        <v>44411</v>
      </c>
    </row>
    <row r="961" spans="2:7">
      <c r="B961" s="833"/>
      <c r="C961" s="833"/>
      <c r="D961" s="830"/>
      <c r="E961" s="823"/>
      <c r="F961" s="823"/>
      <c r="G961" s="823"/>
    </row>
    <row r="962" spans="1:1">
      <c r="A962" s="798" t="s">
        <v>1247</v>
      </c>
    </row>
    <row r="963" spans="1:7">
      <c r="A963" s="798"/>
      <c r="B963" s="812" t="s">
        <v>5</v>
      </c>
      <c r="C963" s="812" t="s">
        <v>6</v>
      </c>
      <c r="D963" s="813" t="s">
        <v>7</v>
      </c>
      <c r="E963" s="814" t="s">
        <v>788</v>
      </c>
      <c r="F963" s="814" t="s">
        <v>788</v>
      </c>
      <c r="G963" s="814" t="s">
        <v>1247</v>
      </c>
    </row>
    <row r="964" spans="1:7">
      <c r="A964" s="798"/>
      <c r="B964" s="815"/>
      <c r="C964" s="815"/>
      <c r="D964" s="816"/>
      <c r="E964" s="814" t="s">
        <v>790</v>
      </c>
      <c r="F964" s="814" t="s">
        <v>10</v>
      </c>
      <c r="G964" s="814" t="s">
        <v>11</v>
      </c>
    </row>
    <row r="965" spans="1:7">
      <c r="A965" s="798"/>
      <c r="B965" s="815" t="s">
        <v>1248</v>
      </c>
      <c r="C965" s="815" t="s">
        <v>1249</v>
      </c>
      <c r="D965" s="822" t="s">
        <v>1250</v>
      </c>
      <c r="E965" s="818">
        <f>F965-4</f>
        <v>44379</v>
      </c>
      <c r="F965" s="818">
        <v>44383</v>
      </c>
      <c r="G965" s="818">
        <f>F965+2</f>
        <v>44385</v>
      </c>
    </row>
    <row r="966" spans="1:7">
      <c r="A966" s="798"/>
      <c r="B966" s="815" t="s">
        <v>1248</v>
      </c>
      <c r="C966" s="815" t="s">
        <v>1251</v>
      </c>
      <c r="D966" s="822"/>
      <c r="E966" s="818">
        <f t="shared" ref="E966:E969" si="258">F966-4</f>
        <v>44386</v>
      </c>
      <c r="F966" s="818">
        <f>F965+7</f>
        <v>44390</v>
      </c>
      <c r="G966" s="818">
        <f t="shared" ref="G966:G969" si="259">F966+2</f>
        <v>44392</v>
      </c>
    </row>
    <row r="967" spans="1:7">
      <c r="A967" s="798"/>
      <c r="B967" s="815" t="s">
        <v>1248</v>
      </c>
      <c r="C967" s="815" t="s">
        <v>1252</v>
      </c>
      <c r="D967" s="822"/>
      <c r="E967" s="818">
        <f t="shared" si="258"/>
        <v>44393</v>
      </c>
      <c r="F967" s="818">
        <f t="shared" ref="F967:F969" si="260">F966+7</f>
        <v>44397</v>
      </c>
      <c r="G967" s="818">
        <f t="shared" si="259"/>
        <v>44399</v>
      </c>
    </row>
    <row r="968" spans="1:7">
      <c r="A968" s="798"/>
      <c r="B968" s="815" t="s">
        <v>1248</v>
      </c>
      <c r="C968" s="815" t="s">
        <v>1253</v>
      </c>
      <c r="D968" s="822"/>
      <c r="E968" s="818">
        <f t="shared" si="258"/>
        <v>44400</v>
      </c>
      <c r="F968" s="818">
        <f t="shared" si="260"/>
        <v>44404</v>
      </c>
      <c r="G968" s="818">
        <f t="shared" si="259"/>
        <v>44406</v>
      </c>
    </row>
    <row r="969" spans="1:7">
      <c r="A969" s="798"/>
      <c r="B969" s="815" t="s">
        <v>1248</v>
      </c>
      <c r="C969" s="815" t="s">
        <v>1254</v>
      </c>
      <c r="D969" s="822"/>
      <c r="E969" s="818">
        <f t="shared" si="258"/>
        <v>44407</v>
      </c>
      <c r="F969" s="818">
        <f t="shared" si="260"/>
        <v>44411</v>
      </c>
      <c r="G969" s="818">
        <f t="shared" si="259"/>
        <v>44413</v>
      </c>
    </row>
    <row r="970" spans="1:3">
      <c r="A970" s="798"/>
      <c r="B970" s="887"/>
      <c r="C970" s="886"/>
    </row>
    <row r="971" spans="2:7">
      <c r="B971" s="812" t="s">
        <v>5</v>
      </c>
      <c r="C971" s="812" t="s">
        <v>6</v>
      </c>
      <c r="D971" s="813" t="s">
        <v>7</v>
      </c>
      <c r="E971" s="814" t="s">
        <v>788</v>
      </c>
      <c r="F971" s="814" t="s">
        <v>788</v>
      </c>
      <c r="G971" s="814" t="s">
        <v>1247</v>
      </c>
    </row>
    <row r="972" spans="2:7">
      <c r="B972" s="815"/>
      <c r="C972" s="815"/>
      <c r="D972" s="816"/>
      <c r="E972" s="814" t="s">
        <v>790</v>
      </c>
      <c r="F972" s="814" t="s">
        <v>10</v>
      </c>
      <c r="G972" s="814" t="s">
        <v>11</v>
      </c>
    </row>
    <row r="973" spans="2:7">
      <c r="B973" s="815" t="s">
        <v>456</v>
      </c>
      <c r="C973" s="815" t="s">
        <v>457</v>
      </c>
      <c r="D973" s="822" t="s">
        <v>1255</v>
      </c>
      <c r="E973" s="818">
        <f>F973-4</f>
        <v>44374</v>
      </c>
      <c r="F973" s="818">
        <v>44378</v>
      </c>
      <c r="G973" s="818">
        <f>F973+2</f>
        <v>44380</v>
      </c>
    </row>
    <row r="974" spans="2:7">
      <c r="B974" s="815" t="s">
        <v>456</v>
      </c>
      <c r="C974" s="815" t="s">
        <v>459</v>
      </c>
      <c r="D974" s="822"/>
      <c r="E974" s="818">
        <f t="shared" ref="E974:E977" si="261">F974-4</f>
        <v>44381</v>
      </c>
      <c r="F974" s="818">
        <f>F973+7</f>
        <v>44385</v>
      </c>
      <c r="G974" s="818">
        <f t="shared" ref="G974:G977" si="262">F974+2</f>
        <v>44387</v>
      </c>
    </row>
    <row r="975" spans="2:7">
      <c r="B975" s="815" t="s">
        <v>456</v>
      </c>
      <c r="C975" s="815" t="s">
        <v>460</v>
      </c>
      <c r="D975" s="822"/>
      <c r="E975" s="818">
        <f t="shared" si="261"/>
        <v>44388</v>
      </c>
      <c r="F975" s="818">
        <f t="shared" ref="F975:F977" si="263">F974+7</f>
        <v>44392</v>
      </c>
      <c r="G975" s="818">
        <f t="shared" si="262"/>
        <v>44394</v>
      </c>
    </row>
    <row r="976" spans="2:7">
      <c r="B976" s="815" t="s">
        <v>456</v>
      </c>
      <c r="C976" s="815" t="s">
        <v>461</v>
      </c>
      <c r="D976" s="822"/>
      <c r="E976" s="818">
        <f t="shared" si="261"/>
        <v>44395</v>
      </c>
      <c r="F976" s="818">
        <f t="shared" si="263"/>
        <v>44399</v>
      </c>
      <c r="G976" s="818">
        <f t="shared" si="262"/>
        <v>44401</v>
      </c>
    </row>
    <row r="977" spans="2:7">
      <c r="B977" s="815" t="s">
        <v>1236</v>
      </c>
      <c r="C977" s="815" t="s">
        <v>462</v>
      </c>
      <c r="D977" s="822"/>
      <c r="E977" s="818">
        <f t="shared" si="261"/>
        <v>44402</v>
      </c>
      <c r="F977" s="818">
        <f t="shared" si="263"/>
        <v>44406</v>
      </c>
      <c r="G977" s="818">
        <f t="shared" si="262"/>
        <v>44408</v>
      </c>
    </row>
    <row r="978" spans="2:7">
      <c r="B978" s="873"/>
      <c r="C978" s="874"/>
      <c r="E978" s="823"/>
      <c r="F978" s="823"/>
      <c r="G978" s="823"/>
    </row>
    <row r="979" spans="2:7">
      <c r="B979" s="812" t="s">
        <v>5</v>
      </c>
      <c r="C979" s="812" t="s">
        <v>6</v>
      </c>
      <c r="D979" s="813" t="s">
        <v>7</v>
      </c>
      <c r="E979" s="814" t="s">
        <v>788</v>
      </c>
      <c r="F979" s="814" t="s">
        <v>788</v>
      </c>
      <c r="G979" s="814" t="s">
        <v>1247</v>
      </c>
    </row>
    <row r="980" spans="2:7">
      <c r="B980" s="815"/>
      <c r="C980" s="815"/>
      <c r="D980" s="816"/>
      <c r="E980" s="814" t="s">
        <v>790</v>
      </c>
      <c r="F980" s="814" t="s">
        <v>10</v>
      </c>
      <c r="G980" s="814" t="s">
        <v>11</v>
      </c>
    </row>
    <row r="981" spans="2:7">
      <c r="B981" s="815" t="s">
        <v>1256</v>
      </c>
      <c r="C981" s="815" t="s">
        <v>1257</v>
      </c>
      <c r="D981" s="822" t="s">
        <v>1258</v>
      </c>
      <c r="E981" s="818">
        <f>F981-4</f>
        <v>44375</v>
      </c>
      <c r="F981" s="818">
        <v>44379</v>
      </c>
      <c r="G981" s="818">
        <f>F981+2</f>
        <v>44381</v>
      </c>
    </row>
    <row r="982" spans="2:7">
      <c r="B982" s="815" t="s">
        <v>1256</v>
      </c>
      <c r="C982" s="815" t="s">
        <v>1259</v>
      </c>
      <c r="D982" s="822"/>
      <c r="E982" s="818">
        <f t="shared" ref="E982:E984" si="264">F982-4</f>
        <v>44382</v>
      </c>
      <c r="F982" s="818">
        <f t="shared" ref="F982:F984" si="265">F981+7</f>
        <v>44386</v>
      </c>
      <c r="G982" s="818">
        <f t="shared" ref="G982:G984" si="266">F982+2</f>
        <v>44388</v>
      </c>
    </row>
    <row r="983" spans="2:7">
      <c r="B983" s="815" t="s">
        <v>1256</v>
      </c>
      <c r="C983" s="815" t="s">
        <v>1260</v>
      </c>
      <c r="D983" s="822"/>
      <c r="E983" s="818">
        <f t="shared" si="264"/>
        <v>44389</v>
      </c>
      <c r="F983" s="818">
        <f t="shared" si="265"/>
        <v>44393</v>
      </c>
      <c r="G983" s="818">
        <f t="shared" si="266"/>
        <v>44395</v>
      </c>
    </row>
    <row r="984" spans="2:7">
      <c r="B984" s="815" t="s">
        <v>1256</v>
      </c>
      <c r="C984" s="815" t="s">
        <v>1261</v>
      </c>
      <c r="D984" s="822"/>
      <c r="E984" s="818">
        <f t="shared" si="264"/>
        <v>44396</v>
      </c>
      <c r="F984" s="818">
        <f t="shared" si="265"/>
        <v>44400</v>
      </c>
      <c r="G984" s="818">
        <f t="shared" si="266"/>
        <v>44402</v>
      </c>
    </row>
    <row r="986" spans="2:7">
      <c r="B986" s="812" t="s">
        <v>5</v>
      </c>
      <c r="C986" s="812" t="s">
        <v>6</v>
      </c>
      <c r="D986" s="813" t="s">
        <v>7</v>
      </c>
      <c r="E986" s="814" t="s">
        <v>788</v>
      </c>
      <c r="F986" s="814" t="s">
        <v>788</v>
      </c>
      <c r="G986" s="814" t="s">
        <v>1247</v>
      </c>
    </row>
    <row r="987" spans="2:7">
      <c r="B987" s="815"/>
      <c r="C987" s="815"/>
      <c r="D987" s="816"/>
      <c r="E987" s="814" t="s">
        <v>790</v>
      </c>
      <c r="F987" s="814" t="s">
        <v>10</v>
      </c>
      <c r="G987" s="814" t="s">
        <v>11</v>
      </c>
    </row>
    <row r="988" spans="2:7">
      <c r="B988" s="815" t="s">
        <v>463</v>
      </c>
      <c r="C988" s="815" t="s">
        <v>446</v>
      </c>
      <c r="D988" s="822" t="s">
        <v>1262</v>
      </c>
      <c r="E988" s="818">
        <f>F988-4</f>
        <v>44377</v>
      </c>
      <c r="F988" s="818">
        <v>44381</v>
      </c>
      <c r="G988" s="818">
        <f>F988+2</f>
        <v>44383</v>
      </c>
    </row>
    <row r="989" spans="2:7">
      <c r="B989" s="815" t="s">
        <v>463</v>
      </c>
      <c r="C989" s="815" t="s">
        <v>447</v>
      </c>
      <c r="D989" s="822"/>
      <c r="E989" s="818">
        <f t="shared" ref="E989:E992" si="267">F989-4</f>
        <v>44384</v>
      </c>
      <c r="F989" s="818">
        <f t="shared" ref="F989:F992" si="268">F988+7</f>
        <v>44388</v>
      </c>
      <c r="G989" s="818">
        <f t="shared" ref="G989:G992" si="269">F989+2</f>
        <v>44390</v>
      </c>
    </row>
    <row r="990" spans="2:7">
      <c r="B990" s="815" t="s">
        <v>463</v>
      </c>
      <c r="C990" s="815" t="s">
        <v>448</v>
      </c>
      <c r="D990" s="822"/>
      <c r="E990" s="818">
        <f t="shared" si="267"/>
        <v>44391</v>
      </c>
      <c r="F990" s="818">
        <f t="shared" si="268"/>
        <v>44395</v>
      </c>
      <c r="G990" s="818">
        <f t="shared" si="269"/>
        <v>44397</v>
      </c>
    </row>
    <row r="991" spans="2:7">
      <c r="B991" s="815" t="s">
        <v>463</v>
      </c>
      <c r="C991" s="815" t="s">
        <v>457</v>
      </c>
      <c r="D991" s="822"/>
      <c r="E991" s="818">
        <f t="shared" si="267"/>
        <v>44398</v>
      </c>
      <c r="F991" s="818">
        <f t="shared" si="268"/>
        <v>44402</v>
      </c>
      <c r="G991" s="818">
        <f t="shared" si="269"/>
        <v>44404</v>
      </c>
    </row>
    <row r="992" spans="2:7">
      <c r="B992" s="815" t="s">
        <v>463</v>
      </c>
      <c r="C992" s="815" t="s">
        <v>459</v>
      </c>
      <c r="D992" s="822"/>
      <c r="E992" s="818">
        <f t="shared" si="267"/>
        <v>44405</v>
      </c>
      <c r="F992" s="818">
        <f t="shared" si="268"/>
        <v>44409</v>
      </c>
      <c r="G992" s="818">
        <f t="shared" si="269"/>
        <v>44411</v>
      </c>
    </row>
    <row r="993" spans="2:7">
      <c r="B993" s="833"/>
      <c r="C993" s="833"/>
      <c r="D993" s="830"/>
      <c r="E993" s="823"/>
      <c r="F993" s="823"/>
      <c r="G993" s="823"/>
    </row>
    <row r="994" ht="15" spans="2:7">
      <c r="B994" s="869"/>
      <c r="C994" s="869"/>
      <c r="E994" s="823"/>
      <c r="F994" s="823"/>
      <c r="G994" s="823"/>
    </row>
    <row r="995" s="797" customFormat="1" spans="1:8">
      <c r="A995" s="831" t="s">
        <v>1263</v>
      </c>
      <c r="B995" s="832"/>
      <c r="C995" s="832"/>
      <c r="D995" s="831"/>
      <c r="E995" s="831"/>
      <c r="F995" s="831"/>
      <c r="G995" s="831"/>
      <c r="H995" s="810"/>
    </row>
    <row r="996" spans="1:7">
      <c r="A996" s="798" t="s">
        <v>547</v>
      </c>
      <c r="B996" s="888"/>
      <c r="C996" s="888"/>
      <c r="D996" s="809"/>
      <c r="E996" s="809"/>
      <c r="F996" s="831"/>
      <c r="G996" s="831"/>
    </row>
    <row r="997" spans="2:7">
      <c r="B997" s="812" t="s">
        <v>5</v>
      </c>
      <c r="C997" s="812" t="s">
        <v>6</v>
      </c>
      <c r="D997" s="813" t="s">
        <v>7</v>
      </c>
      <c r="E997" s="814" t="s">
        <v>788</v>
      </c>
      <c r="F997" s="814" t="s">
        <v>788</v>
      </c>
      <c r="G997" s="814" t="s">
        <v>1264</v>
      </c>
    </row>
    <row r="998" spans="2:7">
      <c r="B998" s="815"/>
      <c r="C998" s="815"/>
      <c r="D998" s="816"/>
      <c r="E998" s="814" t="s">
        <v>790</v>
      </c>
      <c r="F998" s="814" t="s">
        <v>10</v>
      </c>
      <c r="G998" s="814" t="s">
        <v>11</v>
      </c>
    </row>
    <row r="999" spans="1:8">
      <c r="A999" s="800"/>
      <c r="B999" s="815" t="s">
        <v>290</v>
      </c>
      <c r="C999" s="815" t="s">
        <v>291</v>
      </c>
      <c r="D999" s="822" t="s">
        <v>1265</v>
      </c>
      <c r="E999" s="818">
        <f>F999-4</f>
        <v>44373</v>
      </c>
      <c r="F999" s="818">
        <v>44377</v>
      </c>
      <c r="G999" s="818">
        <f>F999+19</f>
        <v>44396</v>
      </c>
      <c r="H999" s="799" t="s">
        <v>1266</v>
      </c>
    </row>
    <row r="1000" spans="2:8">
      <c r="B1000" s="815" t="s">
        <v>293</v>
      </c>
      <c r="C1000" s="815" t="s">
        <v>294</v>
      </c>
      <c r="D1000" s="822"/>
      <c r="E1000" s="818">
        <f t="shared" ref="E1000:E1003" si="270">F1000-4</f>
        <v>44380</v>
      </c>
      <c r="F1000" s="818">
        <v>44384</v>
      </c>
      <c r="G1000" s="818">
        <f t="shared" ref="G1000:G1003" si="271">F1000+19</f>
        <v>44403</v>
      </c>
      <c r="H1000" s="799" t="s">
        <v>1266</v>
      </c>
    </row>
    <row r="1001" spans="2:8">
      <c r="B1001" s="815" t="s">
        <v>295</v>
      </c>
      <c r="C1001" s="815" t="s">
        <v>296</v>
      </c>
      <c r="D1001" s="822"/>
      <c r="E1001" s="818">
        <f t="shared" si="270"/>
        <v>44387</v>
      </c>
      <c r="F1001" s="818">
        <f t="shared" ref="F1001:F1003" si="272">F1000+7</f>
        <v>44391</v>
      </c>
      <c r="G1001" s="818">
        <f t="shared" si="271"/>
        <v>44410</v>
      </c>
      <c r="H1001" s="799" t="s">
        <v>1266</v>
      </c>
    </row>
    <row r="1002" spans="2:7">
      <c r="B1002" s="815" t="s">
        <v>297</v>
      </c>
      <c r="C1002" s="815" t="s">
        <v>298</v>
      </c>
      <c r="D1002" s="822"/>
      <c r="E1002" s="818">
        <f t="shared" si="270"/>
        <v>44394</v>
      </c>
      <c r="F1002" s="818">
        <f t="shared" si="272"/>
        <v>44398</v>
      </c>
      <c r="G1002" s="818">
        <f t="shared" si="271"/>
        <v>44417</v>
      </c>
    </row>
    <row r="1003" spans="2:7">
      <c r="B1003" s="815" t="s">
        <v>299</v>
      </c>
      <c r="C1003" s="815" t="s">
        <v>300</v>
      </c>
      <c r="D1003" s="822"/>
      <c r="E1003" s="818">
        <f t="shared" si="270"/>
        <v>44401</v>
      </c>
      <c r="F1003" s="818">
        <f t="shared" si="272"/>
        <v>44405</v>
      </c>
      <c r="G1003" s="818">
        <f t="shared" si="271"/>
        <v>44424</v>
      </c>
    </row>
    <row r="1004" spans="4:7">
      <c r="D1004" s="800"/>
      <c r="E1004" s="823"/>
      <c r="F1004" s="823"/>
      <c r="G1004" s="823"/>
    </row>
    <row r="1005" spans="2:7">
      <c r="B1005" s="812" t="s">
        <v>5</v>
      </c>
      <c r="C1005" s="812" t="s">
        <v>6</v>
      </c>
      <c r="D1005" s="813" t="s">
        <v>7</v>
      </c>
      <c r="E1005" s="814" t="s">
        <v>788</v>
      </c>
      <c r="F1005" s="814" t="s">
        <v>788</v>
      </c>
      <c r="G1005" s="814" t="s">
        <v>1264</v>
      </c>
    </row>
    <row r="1006" spans="2:7">
      <c r="B1006" s="815"/>
      <c r="C1006" s="815"/>
      <c r="D1006" s="816"/>
      <c r="E1006" s="814" t="s">
        <v>790</v>
      </c>
      <c r="F1006" s="814" t="s">
        <v>10</v>
      </c>
      <c r="G1006" s="814" t="s">
        <v>11</v>
      </c>
    </row>
    <row r="1007" spans="2:7">
      <c r="B1007" s="815" t="s">
        <v>1267</v>
      </c>
      <c r="C1007" s="815" t="s">
        <v>561</v>
      </c>
      <c r="D1007" s="841" t="s">
        <v>1268</v>
      </c>
      <c r="E1007" s="818">
        <f>F1007-4</f>
        <v>44376</v>
      </c>
      <c r="F1007" s="818">
        <v>44380</v>
      </c>
      <c r="G1007" s="818">
        <f>F1007+18</f>
        <v>44398</v>
      </c>
    </row>
    <row r="1008" spans="2:7">
      <c r="B1008" s="815" t="s">
        <v>1269</v>
      </c>
      <c r="C1008" s="815" t="s">
        <v>1270</v>
      </c>
      <c r="D1008" s="842"/>
      <c r="E1008" s="818">
        <f t="shared" ref="E1008:E1012" si="273">F1008-4</f>
        <v>44383</v>
      </c>
      <c r="F1008" s="818">
        <f t="shared" ref="F1008:F1012" si="274">F1007+7</f>
        <v>44387</v>
      </c>
      <c r="G1008" s="818">
        <f t="shared" ref="G1008:G1012" si="275">F1008+18</f>
        <v>44405</v>
      </c>
    </row>
    <row r="1009" spans="2:7">
      <c r="B1009" s="815" t="s">
        <v>1271</v>
      </c>
      <c r="C1009" s="815" t="s">
        <v>513</v>
      </c>
      <c r="D1009" s="842"/>
      <c r="E1009" s="818">
        <f t="shared" si="273"/>
        <v>44390</v>
      </c>
      <c r="F1009" s="818">
        <f t="shared" si="274"/>
        <v>44394</v>
      </c>
      <c r="G1009" s="818">
        <f t="shared" si="275"/>
        <v>44412</v>
      </c>
    </row>
    <row r="1010" spans="2:7">
      <c r="B1010" s="815" t="s">
        <v>1272</v>
      </c>
      <c r="C1010" s="815" t="s">
        <v>1273</v>
      </c>
      <c r="D1010" s="842"/>
      <c r="E1010" s="818">
        <f t="shared" si="273"/>
        <v>44397</v>
      </c>
      <c r="F1010" s="818">
        <f t="shared" si="274"/>
        <v>44401</v>
      </c>
      <c r="G1010" s="818">
        <f t="shared" si="275"/>
        <v>44419</v>
      </c>
    </row>
    <row r="1011" spans="2:7">
      <c r="B1011" s="815" t="s">
        <v>1274</v>
      </c>
      <c r="C1011" s="815" t="s">
        <v>1275</v>
      </c>
      <c r="D1011" s="842"/>
      <c r="E1011" s="818">
        <f t="shared" si="273"/>
        <v>44404</v>
      </c>
      <c r="F1011" s="818">
        <f t="shared" si="274"/>
        <v>44408</v>
      </c>
      <c r="G1011" s="818">
        <f t="shared" si="275"/>
        <v>44426</v>
      </c>
    </row>
    <row r="1012" spans="2:7">
      <c r="B1012" s="815" t="s">
        <v>1276</v>
      </c>
      <c r="C1012" s="815" t="s">
        <v>68</v>
      </c>
      <c r="D1012" s="843"/>
      <c r="E1012" s="818">
        <f t="shared" si="273"/>
        <v>44411</v>
      </c>
      <c r="F1012" s="818">
        <f t="shared" si="274"/>
        <v>44415</v>
      </c>
      <c r="G1012" s="818">
        <f t="shared" si="275"/>
        <v>44433</v>
      </c>
    </row>
    <row r="1013" ht="15" customHeight="1" spans="1:1">
      <c r="A1013" s="798" t="s">
        <v>520</v>
      </c>
    </row>
    <row r="1014" spans="2:8">
      <c r="B1014" s="812" t="s">
        <v>5</v>
      </c>
      <c r="C1014" s="812" t="s">
        <v>6</v>
      </c>
      <c r="D1014" s="813" t="s">
        <v>7</v>
      </c>
      <c r="E1014" s="814" t="s">
        <v>788</v>
      </c>
      <c r="F1014" s="814" t="s">
        <v>788</v>
      </c>
      <c r="G1014" s="814" t="s">
        <v>376</v>
      </c>
      <c r="H1014" s="814" t="s">
        <v>520</v>
      </c>
    </row>
    <row r="1015" spans="2:8">
      <c r="B1015" s="815"/>
      <c r="C1015" s="815"/>
      <c r="D1015" s="816"/>
      <c r="E1015" s="814" t="s">
        <v>790</v>
      </c>
      <c r="F1015" s="814" t="s">
        <v>10</v>
      </c>
      <c r="G1015" s="814" t="s">
        <v>11</v>
      </c>
      <c r="H1015" s="814" t="s">
        <v>11</v>
      </c>
    </row>
    <row r="1016" ht="16.5" customHeight="1" spans="2:8">
      <c r="B1016" s="815" t="s">
        <v>290</v>
      </c>
      <c r="C1016" s="815" t="s">
        <v>291</v>
      </c>
      <c r="D1016" s="822" t="s">
        <v>1265</v>
      </c>
      <c r="E1016" s="818">
        <f>F1016-4</f>
        <v>44373</v>
      </c>
      <c r="F1016" s="818">
        <v>44377</v>
      </c>
      <c r="G1016" s="818">
        <f>F1016+10</f>
        <v>44387</v>
      </c>
      <c r="H1016" s="878" t="s">
        <v>273</v>
      </c>
    </row>
    <row r="1017" spans="2:8">
      <c r="B1017" s="815" t="s">
        <v>293</v>
      </c>
      <c r="C1017" s="815" t="s">
        <v>294</v>
      </c>
      <c r="D1017" s="822"/>
      <c r="E1017" s="818">
        <f t="shared" ref="E1017:E1020" si="276">F1017-4</f>
        <v>44380</v>
      </c>
      <c r="F1017" s="818">
        <v>44384</v>
      </c>
      <c r="G1017" s="818">
        <f t="shared" ref="G1017:G1020" si="277">F1017+10</f>
        <v>44394</v>
      </c>
      <c r="H1017" s="878" t="s">
        <v>273</v>
      </c>
    </row>
    <row r="1018" spans="2:8">
      <c r="B1018" s="815" t="s">
        <v>295</v>
      </c>
      <c r="C1018" s="815" t="s">
        <v>296</v>
      </c>
      <c r="D1018" s="822"/>
      <c r="E1018" s="818">
        <f t="shared" si="276"/>
        <v>44387</v>
      </c>
      <c r="F1018" s="818">
        <f t="shared" ref="F1018:F1020" si="278">F1017+7</f>
        <v>44391</v>
      </c>
      <c r="G1018" s="818">
        <f t="shared" si="277"/>
        <v>44401</v>
      </c>
      <c r="H1018" s="878" t="s">
        <v>273</v>
      </c>
    </row>
    <row r="1019" spans="2:8">
      <c r="B1019" s="815" t="s">
        <v>297</v>
      </c>
      <c r="C1019" s="815" t="s">
        <v>298</v>
      </c>
      <c r="D1019" s="822"/>
      <c r="E1019" s="818">
        <f t="shared" si="276"/>
        <v>44394</v>
      </c>
      <c r="F1019" s="818">
        <f t="shared" si="278"/>
        <v>44398</v>
      </c>
      <c r="G1019" s="818">
        <f t="shared" si="277"/>
        <v>44408</v>
      </c>
      <c r="H1019" s="878" t="s">
        <v>273</v>
      </c>
    </row>
    <row r="1020" spans="2:8">
      <c r="B1020" s="815" t="s">
        <v>299</v>
      </c>
      <c r="C1020" s="815" t="s">
        <v>300</v>
      </c>
      <c r="D1020" s="822"/>
      <c r="E1020" s="818">
        <f t="shared" si="276"/>
        <v>44401</v>
      </c>
      <c r="F1020" s="818">
        <f t="shared" si="278"/>
        <v>44405</v>
      </c>
      <c r="G1020" s="818">
        <f t="shared" si="277"/>
        <v>44415</v>
      </c>
      <c r="H1020" s="878" t="s">
        <v>273</v>
      </c>
    </row>
    <row r="1021" spans="4:6">
      <c r="D1021" s="800"/>
      <c r="E1021" s="823"/>
      <c r="F1021" s="823"/>
    </row>
    <row r="1022" spans="1:8">
      <c r="A1022" s="798"/>
      <c r="B1022" s="812" t="s">
        <v>5</v>
      </c>
      <c r="C1022" s="812" t="s">
        <v>6</v>
      </c>
      <c r="D1022" s="813" t="s">
        <v>7</v>
      </c>
      <c r="E1022" s="814" t="s">
        <v>788</v>
      </c>
      <c r="F1022" s="814" t="s">
        <v>788</v>
      </c>
      <c r="G1022" s="814" t="s">
        <v>376</v>
      </c>
      <c r="H1022" s="814" t="s">
        <v>520</v>
      </c>
    </row>
    <row r="1023" spans="2:8">
      <c r="B1023" s="815"/>
      <c r="C1023" s="815"/>
      <c r="D1023" s="816"/>
      <c r="E1023" s="814" t="s">
        <v>790</v>
      </c>
      <c r="F1023" s="814" t="s">
        <v>10</v>
      </c>
      <c r="G1023" s="814" t="s">
        <v>11</v>
      </c>
      <c r="H1023" s="814" t="s">
        <v>11</v>
      </c>
    </row>
    <row r="1024" spans="2:8">
      <c r="B1024" s="815" t="s">
        <v>1267</v>
      </c>
      <c r="C1024" s="815" t="s">
        <v>561</v>
      </c>
      <c r="D1024" s="822" t="s">
        <v>1268</v>
      </c>
      <c r="E1024" s="818">
        <f>F1024-4</f>
        <v>44376</v>
      </c>
      <c r="F1024" s="818">
        <v>44380</v>
      </c>
      <c r="G1024" s="818">
        <f>F1024+10</f>
        <v>44390</v>
      </c>
      <c r="H1024" s="878" t="s">
        <v>273</v>
      </c>
    </row>
    <row r="1025" spans="2:8">
      <c r="B1025" s="815" t="s">
        <v>1269</v>
      </c>
      <c r="C1025" s="815" t="s">
        <v>1270</v>
      </c>
      <c r="D1025" s="822"/>
      <c r="E1025" s="818">
        <f t="shared" ref="E1025:E1029" si="279">F1025-4</f>
        <v>44383</v>
      </c>
      <c r="F1025" s="818">
        <f t="shared" ref="F1025:F1029" si="280">F1024+7</f>
        <v>44387</v>
      </c>
      <c r="G1025" s="818">
        <f t="shared" ref="G1025:G1029" si="281">F1025+10</f>
        <v>44397</v>
      </c>
      <c r="H1025" s="878" t="s">
        <v>273</v>
      </c>
    </row>
    <row r="1026" spans="2:8">
      <c r="B1026" s="815" t="s">
        <v>1271</v>
      </c>
      <c r="C1026" s="815" t="s">
        <v>513</v>
      </c>
      <c r="D1026" s="822"/>
      <c r="E1026" s="818">
        <f t="shared" si="279"/>
        <v>44390</v>
      </c>
      <c r="F1026" s="818">
        <f t="shared" si="280"/>
        <v>44394</v>
      </c>
      <c r="G1026" s="818">
        <f t="shared" si="281"/>
        <v>44404</v>
      </c>
      <c r="H1026" s="878" t="s">
        <v>273</v>
      </c>
    </row>
    <row r="1027" spans="2:8">
      <c r="B1027" s="815" t="s">
        <v>1272</v>
      </c>
      <c r="C1027" s="815" t="s">
        <v>1273</v>
      </c>
      <c r="D1027" s="822"/>
      <c r="E1027" s="818">
        <f t="shared" si="279"/>
        <v>44397</v>
      </c>
      <c r="F1027" s="818">
        <f t="shared" si="280"/>
        <v>44401</v>
      </c>
      <c r="G1027" s="818">
        <f t="shared" si="281"/>
        <v>44411</v>
      </c>
      <c r="H1027" s="878" t="s">
        <v>273</v>
      </c>
    </row>
    <row r="1028" spans="2:8">
      <c r="B1028" s="815" t="s">
        <v>1274</v>
      </c>
      <c r="C1028" s="815" t="s">
        <v>1275</v>
      </c>
      <c r="D1028" s="822"/>
      <c r="E1028" s="818">
        <f t="shared" si="279"/>
        <v>44404</v>
      </c>
      <c r="F1028" s="818">
        <f t="shared" si="280"/>
        <v>44408</v>
      </c>
      <c r="G1028" s="818">
        <f t="shared" si="281"/>
        <v>44418</v>
      </c>
      <c r="H1028" s="878" t="s">
        <v>273</v>
      </c>
    </row>
    <row r="1029" spans="2:8">
      <c r="B1029" s="815" t="s">
        <v>1276</v>
      </c>
      <c r="C1029" s="815" t="s">
        <v>68</v>
      </c>
      <c r="D1029" s="822"/>
      <c r="E1029" s="818">
        <f t="shared" si="279"/>
        <v>44411</v>
      </c>
      <c r="F1029" s="818">
        <f t="shared" si="280"/>
        <v>44415</v>
      </c>
      <c r="G1029" s="818">
        <f t="shared" si="281"/>
        <v>44425</v>
      </c>
      <c r="H1029" s="878" t="s">
        <v>273</v>
      </c>
    </row>
    <row r="1030" spans="2:8">
      <c r="B1030" s="798"/>
      <c r="C1030" s="798"/>
      <c r="D1030" s="798"/>
      <c r="E1030" s="798"/>
      <c r="F1030" s="798"/>
      <c r="G1030" s="798"/>
      <c r="H1030" s="798"/>
    </row>
    <row r="1031" spans="2:8">
      <c r="B1031" s="812" t="s">
        <v>5</v>
      </c>
      <c r="C1031" s="812" t="s">
        <v>6</v>
      </c>
      <c r="D1031" s="813" t="s">
        <v>7</v>
      </c>
      <c r="E1031" s="814" t="s">
        <v>788</v>
      </c>
      <c r="F1031" s="814" t="s">
        <v>788</v>
      </c>
      <c r="G1031" s="814" t="s">
        <v>1277</v>
      </c>
      <c r="H1031" s="814" t="s">
        <v>520</v>
      </c>
    </row>
    <row r="1032" spans="2:8">
      <c r="B1032" s="815"/>
      <c r="C1032" s="815"/>
      <c r="D1032" s="816"/>
      <c r="E1032" s="814" t="s">
        <v>790</v>
      </c>
      <c r="F1032" s="814" t="s">
        <v>10</v>
      </c>
      <c r="G1032" s="814" t="s">
        <v>11</v>
      </c>
      <c r="H1032" s="814" t="s">
        <v>11</v>
      </c>
    </row>
    <row r="1033" spans="2:8">
      <c r="B1033" s="815" t="s">
        <v>1278</v>
      </c>
      <c r="C1033" s="815" t="s">
        <v>1279</v>
      </c>
      <c r="D1033" s="822" t="s">
        <v>1280</v>
      </c>
      <c r="E1033" s="818">
        <f>F1033-4</f>
        <v>44378</v>
      </c>
      <c r="F1033" s="818">
        <v>44382</v>
      </c>
      <c r="G1033" s="818">
        <f>F1033+5</f>
        <v>44387</v>
      </c>
      <c r="H1033" s="878" t="s">
        <v>1281</v>
      </c>
    </row>
    <row r="1034" spans="2:8">
      <c r="B1034" s="815" t="s">
        <v>1282</v>
      </c>
      <c r="C1034" s="815" t="s">
        <v>1283</v>
      </c>
      <c r="D1034" s="822"/>
      <c r="E1034" s="818">
        <f t="shared" ref="E1034:E1037" si="282">F1034-4</f>
        <v>44385</v>
      </c>
      <c r="F1034" s="818">
        <v>44389</v>
      </c>
      <c r="G1034" s="818">
        <f t="shared" ref="G1034:G1037" si="283">F1034+5</f>
        <v>44394</v>
      </c>
      <c r="H1034" s="878" t="s">
        <v>1281</v>
      </c>
    </row>
    <row r="1035" spans="2:8">
      <c r="B1035" s="815" t="s">
        <v>1284</v>
      </c>
      <c r="C1035" s="815" t="s">
        <v>1279</v>
      </c>
      <c r="D1035" s="822"/>
      <c r="E1035" s="818">
        <f t="shared" si="282"/>
        <v>44392</v>
      </c>
      <c r="F1035" s="818">
        <v>44396</v>
      </c>
      <c r="G1035" s="818">
        <f t="shared" si="283"/>
        <v>44401</v>
      </c>
      <c r="H1035" s="878" t="s">
        <v>1281</v>
      </c>
    </row>
    <row r="1036" spans="2:8">
      <c r="B1036" s="815" t="s">
        <v>1285</v>
      </c>
      <c r="C1036" s="815" t="s">
        <v>1286</v>
      </c>
      <c r="D1036" s="822"/>
      <c r="E1036" s="818">
        <f t="shared" si="282"/>
        <v>44399</v>
      </c>
      <c r="F1036" s="818">
        <v>44403</v>
      </c>
      <c r="G1036" s="818">
        <f t="shared" si="283"/>
        <v>44408</v>
      </c>
      <c r="H1036" s="878" t="s">
        <v>1281</v>
      </c>
    </row>
    <row r="1037" spans="2:8">
      <c r="B1037" s="815" t="s">
        <v>1287</v>
      </c>
      <c r="C1037" s="815" t="s">
        <v>1283</v>
      </c>
      <c r="D1037" s="822"/>
      <c r="E1037" s="818">
        <f t="shared" si="282"/>
        <v>44406</v>
      </c>
      <c r="F1037" s="818">
        <v>44410</v>
      </c>
      <c r="G1037" s="818">
        <f t="shared" si="283"/>
        <v>44415</v>
      </c>
      <c r="H1037" s="878" t="s">
        <v>1281</v>
      </c>
    </row>
    <row r="1038" spans="2:7">
      <c r="B1038" s="799"/>
      <c r="C1038" s="799"/>
      <c r="F1038" s="823"/>
      <c r="G1038" s="823"/>
    </row>
    <row r="1039" spans="2:7">
      <c r="B1039" s="812" t="s">
        <v>5</v>
      </c>
      <c r="C1039" s="812" t="s">
        <v>6</v>
      </c>
      <c r="D1039" s="813" t="s">
        <v>7</v>
      </c>
      <c r="E1039" s="814" t="s">
        <v>788</v>
      </c>
      <c r="F1039" s="814" t="s">
        <v>788</v>
      </c>
      <c r="G1039" s="814" t="s">
        <v>520</v>
      </c>
    </row>
    <row r="1040" spans="2:7">
      <c r="B1040" s="815"/>
      <c r="C1040" s="815"/>
      <c r="D1040" s="816"/>
      <c r="E1040" s="814" t="s">
        <v>790</v>
      </c>
      <c r="F1040" s="814" t="s">
        <v>10</v>
      </c>
      <c r="G1040" s="814" t="s">
        <v>11</v>
      </c>
    </row>
    <row r="1041" spans="2:7">
      <c r="B1041" s="815" t="s">
        <v>1278</v>
      </c>
      <c r="C1041" s="815" t="s">
        <v>1279</v>
      </c>
      <c r="D1041" s="822" t="s">
        <v>1280</v>
      </c>
      <c r="E1041" s="818">
        <f>F1041-4</f>
        <v>44378</v>
      </c>
      <c r="F1041" s="818">
        <v>44382</v>
      </c>
      <c r="G1041" s="818">
        <f>F1041+9</f>
        <v>44391</v>
      </c>
    </row>
    <row r="1042" spans="2:7">
      <c r="B1042" s="815" t="s">
        <v>1282</v>
      </c>
      <c r="C1042" s="815" t="s">
        <v>1283</v>
      </c>
      <c r="D1042" s="822"/>
      <c r="E1042" s="818">
        <f t="shared" ref="E1042:E1045" si="284">F1042-4</f>
        <v>44385</v>
      </c>
      <c r="F1042" s="818">
        <v>44389</v>
      </c>
      <c r="G1042" s="818">
        <f t="shared" ref="G1042:G1045" si="285">F1042+9</f>
        <v>44398</v>
      </c>
    </row>
    <row r="1043" spans="2:7">
      <c r="B1043" s="815" t="s">
        <v>1284</v>
      </c>
      <c r="C1043" s="815" t="s">
        <v>1279</v>
      </c>
      <c r="D1043" s="822"/>
      <c r="E1043" s="818">
        <f t="shared" si="284"/>
        <v>44392</v>
      </c>
      <c r="F1043" s="818">
        <v>44396</v>
      </c>
      <c r="G1043" s="818">
        <f t="shared" si="285"/>
        <v>44405</v>
      </c>
    </row>
    <row r="1044" spans="2:7">
      <c r="B1044" s="815" t="s">
        <v>1285</v>
      </c>
      <c r="C1044" s="815" t="s">
        <v>1286</v>
      </c>
      <c r="D1044" s="822"/>
      <c r="E1044" s="818">
        <f t="shared" si="284"/>
        <v>44399</v>
      </c>
      <c r="F1044" s="818">
        <v>44403</v>
      </c>
      <c r="G1044" s="818">
        <f t="shared" si="285"/>
        <v>44412</v>
      </c>
    </row>
    <row r="1045" spans="2:7">
      <c r="B1045" s="815" t="s">
        <v>1287</v>
      </c>
      <c r="C1045" s="815" t="s">
        <v>1283</v>
      </c>
      <c r="D1045" s="822"/>
      <c r="E1045" s="818">
        <f t="shared" si="284"/>
        <v>44406</v>
      </c>
      <c r="F1045" s="818">
        <v>44410</v>
      </c>
      <c r="G1045" s="818">
        <f t="shared" si="285"/>
        <v>44419</v>
      </c>
    </row>
    <row r="1046" spans="2:7">
      <c r="B1046" s="799"/>
      <c r="C1046" s="799"/>
      <c r="E1046" s="823"/>
      <c r="F1046" s="823"/>
      <c r="G1046" s="823"/>
    </row>
    <row r="1047" spans="2:7">
      <c r="B1047" s="812" t="s">
        <v>5</v>
      </c>
      <c r="C1047" s="812" t="s">
        <v>6</v>
      </c>
      <c r="D1047" s="813" t="s">
        <v>7</v>
      </c>
      <c r="E1047" s="814" t="s">
        <v>788</v>
      </c>
      <c r="F1047" s="814" t="s">
        <v>788</v>
      </c>
      <c r="G1047" s="814" t="s">
        <v>520</v>
      </c>
    </row>
    <row r="1048" spans="2:7">
      <c r="B1048" s="815"/>
      <c r="C1048" s="815"/>
      <c r="D1048" s="816"/>
      <c r="E1048" s="814" t="s">
        <v>790</v>
      </c>
      <c r="F1048" s="814" t="s">
        <v>10</v>
      </c>
      <c r="G1048" s="814" t="s">
        <v>11</v>
      </c>
    </row>
    <row r="1049" spans="2:7">
      <c r="B1049" s="815" t="s">
        <v>1288</v>
      </c>
      <c r="C1049" s="815" t="s">
        <v>1289</v>
      </c>
      <c r="D1049" s="822" t="s">
        <v>1290</v>
      </c>
      <c r="E1049" s="818">
        <f>F1049-4</f>
        <v>44374</v>
      </c>
      <c r="F1049" s="818">
        <v>44378</v>
      </c>
      <c r="G1049" s="818">
        <f>F1049+13</f>
        <v>44391</v>
      </c>
    </row>
    <row r="1050" spans="2:7">
      <c r="B1050" s="815" t="s">
        <v>1291</v>
      </c>
      <c r="C1050" s="815" t="s">
        <v>1007</v>
      </c>
      <c r="D1050" s="822"/>
      <c r="E1050" s="818">
        <f t="shared" ref="E1050:E1053" si="286">F1050-4</f>
        <v>44381</v>
      </c>
      <c r="F1050" s="818">
        <v>44385</v>
      </c>
      <c r="G1050" s="818">
        <f t="shared" ref="G1050:G1053" si="287">F1050+13</f>
        <v>44398</v>
      </c>
    </row>
    <row r="1051" spans="2:7">
      <c r="B1051" s="815" t="s">
        <v>1292</v>
      </c>
      <c r="C1051" s="815" t="s">
        <v>1010</v>
      </c>
      <c r="D1051" s="822"/>
      <c r="E1051" s="818">
        <f t="shared" si="286"/>
        <v>44388</v>
      </c>
      <c r="F1051" s="818">
        <v>44392</v>
      </c>
      <c r="G1051" s="818">
        <f t="shared" si="287"/>
        <v>44405</v>
      </c>
    </row>
    <row r="1052" spans="2:7">
      <c r="B1052" s="815" t="s">
        <v>1293</v>
      </c>
      <c r="C1052" s="815" t="s">
        <v>1012</v>
      </c>
      <c r="D1052" s="822"/>
      <c r="E1052" s="818">
        <f t="shared" si="286"/>
        <v>44395</v>
      </c>
      <c r="F1052" s="818">
        <v>44399</v>
      </c>
      <c r="G1052" s="818">
        <f t="shared" si="287"/>
        <v>44412</v>
      </c>
    </row>
    <row r="1053" spans="2:7">
      <c r="B1053" s="815" t="s">
        <v>1294</v>
      </c>
      <c r="C1053" s="815" t="s">
        <v>1014</v>
      </c>
      <c r="D1053" s="822"/>
      <c r="E1053" s="818">
        <f t="shared" si="286"/>
        <v>44402</v>
      </c>
      <c r="F1053" s="818">
        <v>44406</v>
      </c>
      <c r="G1053" s="818">
        <f t="shared" si="287"/>
        <v>44419</v>
      </c>
    </row>
    <row r="1054" ht="15" spans="2:7">
      <c r="B1054" s="889"/>
      <c r="C1054" s="890"/>
      <c r="D1054" s="830"/>
      <c r="E1054" s="823"/>
      <c r="F1054" s="823"/>
      <c r="G1054" s="823"/>
    </row>
    <row r="1055" spans="1:1">
      <c r="A1055" s="824" t="s">
        <v>1295</v>
      </c>
    </row>
    <row r="1056" spans="2:8">
      <c r="B1056" s="812" t="s">
        <v>5</v>
      </c>
      <c r="C1056" s="812" t="s">
        <v>6</v>
      </c>
      <c r="D1056" s="813" t="s">
        <v>7</v>
      </c>
      <c r="E1056" s="814" t="s">
        <v>788</v>
      </c>
      <c r="F1056" s="814" t="s">
        <v>788</v>
      </c>
      <c r="G1056" s="814" t="s">
        <v>1296</v>
      </c>
      <c r="H1056" s="814" t="s">
        <v>1295</v>
      </c>
    </row>
    <row r="1057" spans="2:8">
      <c r="B1057" s="815"/>
      <c r="C1057" s="815"/>
      <c r="D1057" s="816"/>
      <c r="E1057" s="814" t="s">
        <v>790</v>
      </c>
      <c r="F1057" s="814" t="s">
        <v>10</v>
      </c>
      <c r="G1057" s="814" t="s">
        <v>11</v>
      </c>
      <c r="H1057" s="814" t="s">
        <v>11</v>
      </c>
    </row>
    <row r="1058" ht="16.5" customHeight="1" spans="2:8">
      <c r="B1058" s="850" t="s">
        <v>1297</v>
      </c>
      <c r="C1058" s="850" t="s">
        <v>1047</v>
      </c>
      <c r="D1058" s="822" t="s">
        <v>1298</v>
      </c>
      <c r="E1058" s="818">
        <f>F1058-4</f>
        <v>44376</v>
      </c>
      <c r="F1058" s="818">
        <v>44380</v>
      </c>
      <c r="G1058" s="818">
        <f>F1058+18</f>
        <v>44398</v>
      </c>
      <c r="H1058" s="814" t="s">
        <v>1299</v>
      </c>
    </row>
    <row r="1059" spans="2:8">
      <c r="B1059" s="850" t="s">
        <v>1300</v>
      </c>
      <c r="C1059" s="850" t="s">
        <v>510</v>
      </c>
      <c r="D1059" s="822"/>
      <c r="E1059" s="818">
        <f t="shared" ref="E1059:E1062" si="288">E1058+7</f>
        <v>44383</v>
      </c>
      <c r="F1059" s="818">
        <v>44387</v>
      </c>
      <c r="G1059" s="818">
        <f t="shared" ref="G1059:G1062" si="289">F1059+18</f>
        <v>44405</v>
      </c>
      <c r="H1059" s="814" t="s">
        <v>1299</v>
      </c>
    </row>
    <row r="1060" spans="2:8">
      <c r="B1060" s="850" t="s">
        <v>1301</v>
      </c>
      <c r="C1060" s="850" t="s">
        <v>1302</v>
      </c>
      <c r="D1060" s="822"/>
      <c r="E1060" s="818">
        <f t="shared" si="288"/>
        <v>44390</v>
      </c>
      <c r="F1060" s="818">
        <v>44394</v>
      </c>
      <c r="G1060" s="818">
        <f t="shared" si="289"/>
        <v>44412</v>
      </c>
      <c r="H1060" s="814" t="s">
        <v>1299</v>
      </c>
    </row>
    <row r="1061" spans="2:8">
      <c r="B1061" s="850" t="s">
        <v>1303</v>
      </c>
      <c r="C1061" s="850" t="s">
        <v>1304</v>
      </c>
      <c r="D1061" s="822"/>
      <c r="E1061" s="818">
        <f t="shared" si="288"/>
        <v>44397</v>
      </c>
      <c r="F1061" s="818">
        <v>44401</v>
      </c>
      <c r="G1061" s="818">
        <f t="shared" si="289"/>
        <v>44419</v>
      </c>
      <c r="H1061" s="814" t="s">
        <v>1299</v>
      </c>
    </row>
    <row r="1062" spans="2:8">
      <c r="B1062" s="850" t="s">
        <v>1305</v>
      </c>
      <c r="C1062" s="850" t="s">
        <v>1306</v>
      </c>
      <c r="D1062" s="822"/>
      <c r="E1062" s="818">
        <f t="shared" si="288"/>
        <v>44404</v>
      </c>
      <c r="F1062" s="818">
        <v>44408</v>
      </c>
      <c r="G1062" s="818">
        <f t="shared" si="289"/>
        <v>44426</v>
      </c>
      <c r="H1062" s="814" t="s">
        <v>1299</v>
      </c>
    </row>
    <row r="1063" spans="2:8">
      <c r="B1063" s="799"/>
      <c r="C1063" s="799"/>
      <c r="E1063" s="823"/>
      <c r="F1063" s="823"/>
      <c r="G1063" s="823"/>
      <c r="H1063" s="879"/>
    </row>
    <row r="1064" spans="1:3">
      <c r="A1064" s="798" t="s">
        <v>1307</v>
      </c>
      <c r="B1064" s="799"/>
      <c r="C1064" s="799"/>
    </row>
    <row r="1065" spans="2:7">
      <c r="B1065" s="812" t="s">
        <v>5</v>
      </c>
      <c r="C1065" s="812" t="s">
        <v>6</v>
      </c>
      <c r="D1065" s="813" t="s">
        <v>7</v>
      </c>
      <c r="E1065" s="814" t="s">
        <v>788</v>
      </c>
      <c r="F1065" s="814" t="s">
        <v>788</v>
      </c>
      <c r="G1065" s="814" t="s">
        <v>1307</v>
      </c>
    </row>
    <row r="1066" spans="2:7">
      <c r="B1066" s="815"/>
      <c r="C1066" s="815"/>
      <c r="D1066" s="816"/>
      <c r="E1066" s="814" t="s">
        <v>790</v>
      </c>
      <c r="F1066" s="814" t="s">
        <v>10</v>
      </c>
      <c r="G1066" s="814" t="s">
        <v>11</v>
      </c>
    </row>
    <row r="1067" spans="2:7">
      <c r="B1067" s="850" t="s">
        <v>1308</v>
      </c>
      <c r="C1067" s="850" t="s">
        <v>1309</v>
      </c>
      <c r="D1067" s="817" t="s">
        <v>1310</v>
      </c>
      <c r="E1067" s="818">
        <f>F1067-4</f>
        <v>44376</v>
      </c>
      <c r="F1067" s="818">
        <v>44380</v>
      </c>
      <c r="G1067" s="844">
        <f>F1067+24</f>
        <v>44404</v>
      </c>
    </row>
    <row r="1068" spans="2:7">
      <c r="B1068" s="850" t="s">
        <v>1311</v>
      </c>
      <c r="C1068" s="850" t="s">
        <v>1312</v>
      </c>
      <c r="D1068" s="819"/>
      <c r="E1068" s="818">
        <f t="shared" ref="E1068:E1071" si="290">F1068-4</f>
        <v>44383</v>
      </c>
      <c r="F1068" s="818">
        <v>44387</v>
      </c>
      <c r="G1068" s="844">
        <f t="shared" ref="G1068:G1071" si="291">F1068+24</f>
        <v>44411</v>
      </c>
    </row>
    <row r="1069" spans="2:7">
      <c r="B1069" s="850" t="s">
        <v>1313</v>
      </c>
      <c r="C1069" s="850" t="s">
        <v>386</v>
      </c>
      <c r="D1069" s="819"/>
      <c r="E1069" s="818">
        <f t="shared" si="290"/>
        <v>44390</v>
      </c>
      <c r="F1069" s="818">
        <v>44394</v>
      </c>
      <c r="G1069" s="844">
        <f t="shared" si="291"/>
        <v>44418</v>
      </c>
    </row>
    <row r="1070" spans="2:7">
      <c r="B1070" s="850" t="s">
        <v>1314</v>
      </c>
      <c r="C1070" s="850" t="s">
        <v>1315</v>
      </c>
      <c r="D1070" s="819"/>
      <c r="E1070" s="818">
        <f t="shared" si="290"/>
        <v>44397</v>
      </c>
      <c r="F1070" s="818">
        <v>44401</v>
      </c>
      <c r="G1070" s="844">
        <f t="shared" si="291"/>
        <v>44425</v>
      </c>
    </row>
    <row r="1071" spans="2:7">
      <c r="B1071" s="850" t="s">
        <v>1316</v>
      </c>
      <c r="C1071" s="850" t="s">
        <v>1317</v>
      </c>
      <c r="D1071" s="822"/>
      <c r="E1071" s="818">
        <f t="shared" si="290"/>
        <v>44404</v>
      </c>
      <c r="F1071" s="818">
        <v>44408</v>
      </c>
      <c r="G1071" s="844">
        <f t="shared" si="291"/>
        <v>44432</v>
      </c>
    </row>
    <row r="1072" spans="2:7">
      <c r="B1072" s="799"/>
      <c r="C1072" s="799"/>
      <c r="E1072" s="823"/>
      <c r="F1072" s="823"/>
      <c r="G1072" s="823"/>
    </row>
    <row r="1073" spans="2:7">
      <c r="B1073" s="812" t="s">
        <v>5</v>
      </c>
      <c r="C1073" s="812" t="s">
        <v>6</v>
      </c>
      <c r="D1073" s="813" t="s">
        <v>7</v>
      </c>
      <c r="E1073" s="814" t="s">
        <v>788</v>
      </c>
      <c r="F1073" s="814" t="s">
        <v>788</v>
      </c>
      <c r="G1073" s="814" t="s">
        <v>1307</v>
      </c>
    </row>
    <row r="1074" spans="2:7">
      <c r="B1074" s="815"/>
      <c r="C1074" s="815"/>
      <c r="D1074" s="816"/>
      <c r="E1074" s="814" t="s">
        <v>790</v>
      </c>
      <c r="F1074" s="814" t="s">
        <v>10</v>
      </c>
      <c r="G1074" s="814" t="s">
        <v>11</v>
      </c>
    </row>
    <row r="1075" ht="16.5" customHeight="1" spans="2:7">
      <c r="B1075" s="850" t="s">
        <v>1318</v>
      </c>
      <c r="C1075" s="850" t="s">
        <v>1319</v>
      </c>
      <c r="D1075" s="817" t="s">
        <v>1320</v>
      </c>
      <c r="E1075" s="818">
        <f>F1075-4</f>
        <v>44379</v>
      </c>
      <c r="F1075" s="818">
        <v>44383</v>
      </c>
      <c r="G1075" s="818">
        <f>F1075+16</f>
        <v>44399</v>
      </c>
    </row>
    <row r="1076" spans="2:7">
      <c r="B1076" s="850" t="s">
        <v>1321</v>
      </c>
      <c r="C1076" s="850" t="s">
        <v>1322</v>
      </c>
      <c r="D1076" s="819"/>
      <c r="E1076" s="818">
        <f t="shared" ref="E1076:E1078" si="292">F1076-4</f>
        <v>44386</v>
      </c>
      <c r="F1076" s="818">
        <f>F1075+7</f>
        <v>44390</v>
      </c>
      <c r="G1076" s="818">
        <f t="shared" ref="G1076:G1078" si="293">F1076+16</f>
        <v>44406</v>
      </c>
    </row>
    <row r="1077" spans="2:7">
      <c r="B1077" s="850" t="s">
        <v>1323</v>
      </c>
      <c r="C1077" s="850" t="s">
        <v>1324</v>
      </c>
      <c r="D1077" s="819"/>
      <c r="E1077" s="818">
        <f t="shared" si="292"/>
        <v>44393</v>
      </c>
      <c r="F1077" s="818">
        <f t="shared" ref="F1077:F1078" si="294">F1076+7</f>
        <v>44397</v>
      </c>
      <c r="G1077" s="818">
        <f t="shared" si="293"/>
        <v>44413</v>
      </c>
    </row>
    <row r="1078" spans="2:7">
      <c r="B1078" s="850" t="s">
        <v>1325</v>
      </c>
      <c r="C1078" s="850" t="s">
        <v>1326</v>
      </c>
      <c r="D1078" s="821"/>
      <c r="E1078" s="818">
        <f t="shared" si="292"/>
        <v>44400</v>
      </c>
      <c r="F1078" s="818">
        <f t="shared" si="294"/>
        <v>44404</v>
      </c>
      <c r="G1078" s="818">
        <f t="shared" si="293"/>
        <v>44420</v>
      </c>
    </row>
    <row r="1079" ht="14.25" spans="2:7">
      <c r="B1079" s="829"/>
      <c r="C1079" s="829"/>
      <c r="D1079" s="830"/>
      <c r="E1079" s="823"/>
      <c r="F1079" s="823"/>
      <c r="G1079" s="891"/>
    </row>
    <row r="1080" spans="1:1">
      <c r="A1080" s="798" t="s">
        <v>1327</v>
      </c>
    </row>
    <row r="1081" spans="1:7">
      <c r="A1081" s="798"/>
      <c r="B1081" s="812" t="s">
        <v>5</v>
      </c>
      <c r="C1081" s="812" t="s">
        <v>6</v>
      </c>
      <c r="D1081" s="813" t="s">
        <v>7</v>
      </c>
      <c r="E1081" s="814" t="s">
        <v>788</v>
      </c>
      <c r="F1081" s="814" t="s">
        <v>788</v>
      </c>
      <c r="G1081" s="814" t="s">
        <v>504</v>
      </c>
    </row>
    <row r="1082" spans="1:7">
      <c r="A1082" s="798"/>
      <c r="B1082" s="815"/>
      <c r="C1082" s="815"/>
      <c r="D1082" s="816"/>
      <c r="E1082" s="814" t="s">
        <v>790</v>
      </c>
      <c r="F1082" s="814" t="s">
        <v>10</v>
      </c>
      <c r="G1082" s="814" t="s">
        <v>11</v>
      </c>
    </row>
    <row r="1083" ht="16.5" customHeight="1" spans="1:7">
      <c r="A1083" s="800"/>
      <c r="B1083" s="850"/>
      <c r="C1083" s="850"/>
      <c r="D1083" s="817" t="s">
        <v>1328</v>
      </c>
      <c r="E1083" s="844">
        <f>F1083-4</f>
        <v>44374</v>
      </c>
      <c r="F1083" s="844">
        <v>44378</v>
      </c>
      <c r="G1083" s="844">
        <f>F1083+17</f>
        <v>44395</v>
      </c>
    </row>
    <row r="1084" spans="1:7">
      <c r="A1084" s="798"/>
      <c r="B1084" s="850" t="s">
        <v>1329</v>
      </c>
      <c r="C1084" s="850" t="s">
        <v>1330</v>
      </c>
      <c r="D1084" s="819"/>
      <c r="E1084" s="818">
        <f t="shared" ref="E1084:E1088" si="295">F1084-4</f>
        <v>44381</v>
      </c>
      <c r="F1084" s="818">
        <f t="shared" ref="F1084:F1088" si="296">F1083+7</f>
        <v>44385</v>
      </c>
      <c r="G1084" s="818">
        <f t="shared" ref="G1084:G1088" si="297">F1084+17</f>
        <v>44402</v>
      </c>
    </row>
    <row r="1085" spans="1:7">
      <c r="A1085" s="798"/>
      <c r="B1085" s="850"/>
      <c r="C1085" s="850"/>
      <c r="D1085" s="819"/>
      <c r="E1085" s="844">
        <f t="shared" si="295"/>
        <v>44388</v>
      </c>
      <c r="F1085" s="844">
        <f t="shared" si="296"/>
        <v>44392</v>
      </c>
      <c r="G1085" s="844">
        <f t="shared" si="297"/>
        <v>44409</v>
      </c>
    </row>
    <row r="1086" spans="1:7">
      <c r="A1086" s="798"/>
      <c r="B1086" s="850" t="s">
        <v>1331</v>
      </c>
      <c r="C1086" s="850" t="s">
        <v>1315</v>
      </c>
      <c r="D1086" s="819"/>
      <c r="E1086" s="818">
        <f t="shared" si="295"/>
        <v>44395</v>
      </c>
      <c r="F1086" s="818">
        <f t="shared" si="296"/>
        <v>44399</v>
      </c>
      <c r="G1086" s="818">
        <f t="shared" si="297"/>
        <v>44416</v>
      </c>
    </row>
    <row r="1087" spans="1:7">
      <c r="A1087" s="798"/>
      <c r="B1087" s="850"/>
      <c r="C1087" s="850"/>
      <c r="D1087" s="819"/>
      <c r="E1087" s="844">
        <f t="shared" si="295"/>
        <v>44402</v>
      </c>
      <c r="F1087" s="844">
        <f t="shared" si="296"/>
        <v>44406</v>
      </c>
      <c r="G1087" s="844">
        <f t="shared" si="297"/>
        <v>44423</v>
      </c>
    </row>
    <row r="1088" spans="1:7">
      <c r="A1088" s="798"/>
      <c r="B1088" s="850" t="s">
        <v>1332</v>
      </c>
      <c r="C1088" s="850" t="s">
        <v>1312</v>
      </c>
      <c r="D1088" s="822"/>
      <c r="E1088" s="818">
        <f t="shared" si="295"/>
        <v>44409</v>
      </c>
      <c r="F1088" s="818">
        <f t="shared" si="296"/>
        <v>44413</v>
      </c>
      <c r="G1088" s="818">
        <f t="shared" si="297"/>
        <v>44430</v>
      </c>
    </row>
    <row r="1089" spans="1:4">
      <c r="A1089" s="798"/>
      <c r="B1089" s="798"/>
      <c r="C1089" s="798"/>
      <c r="D1089" s="798"/>
    </row>
    <row r="1090" spans="2:7">
      <c r="B1090" s="812" t="s">
        <v>5</v>
      </c>
      <c r="C1090" s="812" t="s">
        <v>6</v>
      </c>
      <c r="D1090" s="813" t="s">
        <v>7</v>
      </c>
      <c r="E1090" s="814" t="s">
        <v>788</v>
      </c>
      <c r="F1090" s="814" t="s">
        <v>788</v>
      </c>
      <c r="G1090" s="814" t="s">
        <v>504</v>
      </c>
    </row>
    <row r="1091" spans="2:7">
      <c r="B1091" s="815"/>
      <c r="C1091" s="815"/>
      <c r="D1091" s="816"/>
      <c r="E1091" s="814" t="s">
        <v>790</v>
      </c>
      <c r="F1091" s="814" t="s">
        <v>10</v>
      </c>
      <c r="G1091" s="814" t="s">
        <v>11</v>
      </c>
    </row>
    <row r="1092" spans="2:7">
      <c r="B1092" s="850" t="s">
        <v>1308</v>
      </c>
      <c r="C1092" s="850" t="s">
        <v>1309</v>
      </c>
      <c r="D1092" s="817" t="s">
        <v>1310</v>
      </c>
      <c r="E1092" s="818">
        <f>F1092-4</f>
        <v>44376</v>
      </c>
      <c r="F1092" s="818">
        <v>44380</v>
      </c>
      <c r="G1092" s="818">
        <f>F1092+17</f>
        <v>44397</v>
      </c>
    </row>
    <row r="1093" spans="2:7">
      <c r="B1093" s="850" t="s">
        <v>1311</v>
      </c>
      <c r="C1093" s="850" t="s">
        <v>1312</v>
      </c>
      <c r="D1093" s="819"/>
      <c r="E1093" s="818">
        <f t="shared" ref="E1093:E1096" si="298">F1093-4</f>
        <v>44383</v>
      </c>
      <c r="F1093" s="818">
        <v>44387</v>
      </c>
      <c r="G1093" s="818">
        <f t="shared" ref="G1093:G1096" si="299">F1093+17</f>
        <v>44404</v>
      </c>
    </row>
    <row r="1094" spans="2:7">
      <c r="B1094" s="850" t="s">
        <v>1313</v>
      </c>
      <c r="C1094" s="850" t="s">
        <v>386</v>
      </c>
      <c r="D1094" s="819"/>
      <c r="E1094" s="818">
        <f t="shared" si="298"/>
        <v>44390</v>
      </c>
      <c r="F1094" s="818">
        <v>44394</v>
      </c>
      <c r="G1094" s="818">
        <f t="shared" si="299"/>
        <v>44411</v>
      </c>
    </row>
    <row r="1095" spans="2:7">
      <c r="B1095" s="850" t="s">
        <v>1314</v>
      </c>
      <c r="C1095" s="850" t="s">
        <v>1315</v>
      </c>
      <c r="D1095" s="819"/>
      <c r="E1095" s="818">
        <f t="shared" si="298"/>
        <v>44397</v>
      </c>
      <c r="F1095" s="818">
        <v>44401</v>
      </c>
      <c r="G1095" s="818">
        <f t="shared" si="299"/>
        <v>44418</v>
      </c>
    </row>
    <row r="1096" spans="2:7">
      <c r="B1096" s="850" t="s">
        <v>1316</v>
      </c>
      <c r="C1096" s="850" t="s">
        <v>1317</v>
      </c>
      <c r="D1096" s="821"/>
      <c r="E1096" s="818">
        <f t="shared" si="298"/>
        <v>44404</v>
      </c>
      <c r="F1096" s="818">
        <v>44408</v>
      </c>
      <c r="G1096" s="818">
        <f t="shared" si="299"/>
        <v>44425</v>
      </c>
    </row>
    <row r="1097" spans="2:3">
      <c r="B1097" s="799"/>
      <c r="C1097" s="799"/>
    </row>
    <row r="1098" spans="2:7">
      <c r="B1098" s="892" t="s">
        <v>5</v>
      </c>
      <c r="C1098" s="892" t="s">
        <v>6</v>
      </c>
      <c r="D1098" s="893" t="s">
        <v>7</v>
      </c>
      <c r="E1098" s="894" t="s">
        <v>788</v>
      </c>
      <c r="F1098" s="894" t="s">
        <v>788</v>
      </c>
      <c r="G1098" s="894" t="s">
        <v>504</v>
      </c>
    </row>
    <row r="1099" spans="2:7">
      <c r="B1099" s="895"/>
      <c r="C1099" s="895"/>
      <c r="D1099" s="896"/>
      <c r="E1099" s="894" t="s">
        <v>790</v>
      </c>
      <c r="F1099" s="894" t="s">
        <v>10</v>
      </c>
      <c r="G1099" s="894" t="s">
        <v>11</v>
      </c>
    </row>
    <row r="1100" ht="16.5" customHeight="1" spans="2:7">
      <c r="B1100" s="895" t="s">
        <v>1333</v>
      </c>
      <c r="C1100" s="895" t="s">
        <v>1334</v>
      </c>
      <c r="D1100" s="897" t="s">
        <v>1335</v>
      </c>
      <c r="E1100" s="898">
        <f>F1100-3</f>
        <v>44284</v>
      </c>
      <c r="F1100" s="898">
        <v>44287</v>
      </c>
      <c r="G1100" s="898">
        <f>F1100+16</f>
        <v>44303</v>
      </c>
    </row>
    <row r="1101" spans="2:7">
      <c r="B1101" s="899" t="s">
        <v>1301</v>
      </c>
      <c r="C1101" s="895" t="s">
        <v>1336</v>
      </c>
      <c r="D1101" s="900"/>
      <c r="E1101" s="898">
        <f t="shared" ref="E1101:F1104" si="300">E1100+7</f>
        <v>44291</v>
      </c>
      <c r="F1101" s="898">
        <f t="shared" si="300"/>
        <v>44294</v>
      </c>
      <c r="G1101" s="898">
        <f t="shared" ref="G1101:G1104" si="301">F1101+20</f>
        <v>44314</v>
      </c>
    </row>
    <row r="1102" spans="2:7">
      <c r="B1102" s="901" t="s">
        <v>1303</v>
      </c>
      <c r="C1102" s="895" t="s">
        <v>1337</v>
      </c>
      <c r="D1102" s="900"/>
      <c r="E1102" s="898">
        <f t="shared" si="300"/>
        <v>44298</v>
      </c>
      <c r="F1102" s="898">
        <f t="shared" si="300"/>
        <v>44301</v>
      </c>
      <c r="G1102" s="898">
        <f t="shared" si="301"/>
        <v>44321</v>
      </c>
    </row>
    <row r="1103" spans="2:7">
      <c r="B1103" s="895" t="s">
        <v>1338</v>
      </c>
      <c r="C1103" s="895" t="s">
        <v>1339</v>
      </c>
      <c r="D1103" s="900"/>
      <c r="E1103" s="898">
        <f t="shared" si="300"/>
        <v>44305</v>
      </c>
      <c r="F1103" s="898">
        <f t="shared" si="300"/>
        <v>44308</v>
      </c>
      <c r="G1103" s="898">
        <f t="shared" si="301"/>
        <v>44328</v>
      </c>
    </row>
    <row r="1104" spans="2:7">
      <c r="B1104" s="895" t="s">
        <v>1340</v>
      </c>
      <c r="C1104" s="895" t="s">
        <v>1341</v>
      </c>
      <c r="D1104" s="902"/>
      <c r="E1104" s="898">
        <f t="shared" si="300"/>
        <v>44312</v>
      </c>
      <c r="F1104" s="898">
        <f t="shared" si="300"/>
        <v>44315</v>
      </c>
      <c r="G1104" s="898">
        <f t="shared" si="301"/>
        <v>44335</v>
      </c>
    </row>
    <row r="1105" spans="2:7">
      <c r="B1105" s="799"/>
      <c r="C1105" s="799"/>
      <c r="F1105" s="823"/>
      <c r="G1105" s="823"/>
    </row>
    <row r="1106" spans="1:8">
      <c r="A1106" s="798" t="s">
        <v>1342</v>
      </c>
      <c r="B1106" s="799"/>
      <c r="C1106" s="799"/>
      <c r="F1106" s="798"/>
      <c r="G1106" s="798"/>
      <c r="H1106" s="810"/>
    </row>
    <row r="1107" spans="2:8">
      <c r="B1107" s="812" t="s">
        <v>5</v>
      </c>
      <c r="C1107" s="812" t="s">
        <v>6</v>
      </c>
      <c r="D1107" s="813" t="s">
        <v>7</v>
      </c>
      <c r="E1107" s="814" t="s">
        <v>788</v>
      </c>
      <c r="F1107" s="814" t="s">
        <v>788</v>
      </c>
      <c r="G1107" s="814" t="s">
        <v>1343</v>
      </c>
      <c r="H1107" s="814" t="s">
        <v>1344</v>
      </c>
    </row>
    <row r="1108" spans="2:8">
      <c r="B1108" s="815"/>
      <c r="C1108" s="815"/>
      <c r="D1108" s="816"/>
      <c r="E1108" s="814" t="s">
        <v>790</v>
      </c>
      <c r="F1108" s="814" t="s">
        <v>10</v>
      </c>
      <c r="G1108" s="814" t="s">
        <v>11</v>
      </c>
      <c r="H1108" s="814" t="s">
        <v>11</v>
      </c>
    </row>
    <row r="1109" spans="2:8">
      <c r="B1109" s="815" t="s">
        <v>1345</v>
      </c>
      <c r="C1109" s="815" t="s">
        <v>1346</v>
      </c>
      <c r="D1109" s="822" t="s">
        <v>1347</v>
      </c>
      <c r="E1109" s="818">
        <f>F1109-3</f>
        <v>44379</v>
      </c>
      <c r="F1109" s="818">
        <v>44382</v>
      </c>
      <c r="G1109" s="818">
        <f>F1109+9</f>
        <v>44391</v>
      </c>
      <c r="H1109" s="814" t="s">
        <v>1348</v>
      </c>
    </row>
    <row r="1110" spans="2:8">
      <c r="B1110" s="815" t="s">
        <v>1349</v>
      </c>
      <c r="C1110" s="815" t="s">
        <v>933</v>
      </c>
      <c r="D1110" s="822"/>
      <c r="E1110" s="818">
        <f>E1109+7</f>
        <v>44386</v>
      </c>
      <c r="F1110" s="818">
        <f t="shared" ref="F1110:G1113" si="302">F1109+7</f>
        <v>44389</v>
      </c>
      <c r="G1110" s="818">
        <f>G1109+7</f>
        <v>44398</v>
      </c>
      <c r="H1110" s="814" t="s">
        <v>1348</v>
      </c>
    </row>
    <row r="1111" spans="2:8">
      <c r="B1111" s="815" t="s">
        <v>246</v>
      </c>
      <c r="C1111" s="815"/>
      <c r="D1111" s="822"/>
      <c r="E1111" s="818">
        <f t="shared" ref="E1111:E1113" si="303">E1110+7</f>
        <v>44393</v>
      </c>
      <c r="F1111" s="818">
        <f t="shared" si="302"/>
        <v>44396</v>
      </c>
      <c r="G1111" s="818">
        <f t="shared" si="302"/>
        <v>44405</v>
      </c>
      <c r="H1111" s="814" t="s">
        <v>1348</v>
      </c>
    </row>
    <row r="1112" spans="2:8">
      <c r="B1112" s="815" t="s">
        <v>1350</v>
      </c>
      <c r="C1112" s="815" t="s">
        <v>1351</v>
      </c>
      <c r="D1112" s="822"/>
      <c r="E1112" s="818">
        <f t="shared" si="303"/>
        <v>44400</v>
      </c>
      <c r="F1112" s="818">
        <f t="shared" si="302"/>
        <v>44403</v>
      </c>
      <c r="G1112" s="818">
        <f t="shared" si="302"/>
        <v>44412</v>
      </c>
      <c r="H1112" s="814" t="s">
        <v>1348</v>
      </c>
    </row>
    <row r="1113" spans="2:8">
      <c r="B1113" s="815"/>
      <c r="C1113" s="815"/>
      <c r="D1113" s="822"/>
      <c r="E1113" s="818">
        <f t="shared" si="303"/>
        <v>44407</v>
      </c>
      <c r="F1113" s="818">
        <f t="shared" si="302"/>
        <v>44410</v>
      </c>
      <c r="G1113" s="818">
        <f t="shared" si="302"/>
        <v>44419</v>
      </c>
      <c r="H1113" s="814" t="s">
        <v>1348</v>
      </c>
    </row>
    <row r="1114" spans="2:7">
      <c r="B1114" s="829"/>
      <c r="C1114" s="829"/>
      <c r="D1114" s="830"/>
      <c r="E1114" s="823"/>
      <c r="F1114" s="823"/>
      <c r="G1114" s="823"/>
    </row>
    <row r="1115" spans="1:7">
      <c r="A1115" s="798" t="s">
        <v>1352</v>
      </c>
      <c r="B1115" s="798"/>
      <c r="C1115" s="809"/>
      <c r="D1115" s="798"/>
      <c r="E1115" s="798"/>
      <c r="F1115" s="798"/>
      <c r="G1115" s="810"/>
    </row>
    <row r="1116" spans="1:7">
      <c r="A1116" s="798"/>
      <c r="B1116" s="812" t="s">
        <v>5</v>
      </c>
      <c r="C1116" s="812" t="s">
        <v>6</v>
      </c>
      <c r="D1116" s="813" t="s">
        <v>7</v>
      </c>
      <c r="E1116" s="814" t="s">
        <v>788</v>
      </c>
      <c r="F1116" s="814" t="s">
        <v>788</v>
      </c>
      <c r="G1116" s="814" t="s">
        <v>1353</v>
      </c>
    </row>
    <row r="1117" spans="1:7">
      <c r="A1117" s="798"/>
      <c r="B1117" s="815"/>
      <c r="C1117" s="815"/>
      <c r="D1117" s="816"/>
      <c r="E1117" s="814" t="s">
        <v>790</v>
      </c>
      <c r="F1117" s="814" t="s">
        <v>10</v>
      </c>
      <c r="G1117" s="814" t="s">
        <v>11</v>
      </c>
    </row>
    <row r="1118" ht="16.5" customHeight="1" spans="1:7">
      <c r="A1118" s="798"/>
      <c r="B1118" s="903" t="s">
        <v>1354</v>
      </c>
      <c r="C1118" s="903" t="s">
        <v>1355</v>
      </c>
      <c r="D1118" s="841" t="s">
        <v>1356</v>
      </c>
      <c r="E1118" s="818">
        <f>F1118-4</f>
        <v>44372</v>
      </c>
      <c r="F1118" s="818">
        <v>44376</v>
      </c>
      <c r="G1118" s="818">
        <f>F1118+17</f>
        <v>44393</v>
      </c>
    </row>
    <row r="1119" spans="1:7">
      <c r="A1119" s="798"/>
      <c r="B1119" s="903" t="s">
        <v>1357</v>
      </c>
      <c r="C1119" s="903" t="s">
        <v>1358</v>
      </c>
      <c r="D1119" s="842"/>
      <c r="E1119" s="818">
        <f t="shared" ref="E1119:G1123" si="304">E1118+7</f>
        <v>44379</v>
      </c>
      <c r="F1119" s="818">
        <v>44383</v>
      </c>
      <c r="G1119" s="818">
        <f t="shared" si="304"/>
        <v>44400</v>
      </c>
    </row>
    <row r="1120" spans="1:7">
      <c r="A1120" s="798"/>
      <c r="B1120" s="903" t="s">
        <v>1359</v>
      </c>
      <c r="C1120" s="903" t="s">
        <v>101</v>
      </c>
      <c r="D1120" s="842"/>
      <c r="E1120" s="818">
        <f t="shared" si="304"/>
        <v>44386</v>
      </c>
      <c r="F1120" s="818">
        <v>44390</v>
      </c>
      <c r="G1120" s="818">
        <f t="shared" si="304"/>
        <v>44407</v>
      </c>
    </row>
    <row r="1121" spans="1:7">
      <c r="A1121" s="798"/>
      <c r="B1121" s="903" t="s">
        <v>1360</v>
      </c>
      <c r="C1121" s="903" t="s">
        <v>1361</v>
      </c>
      <c r="D1121" s="842"/>
      <c r="E1121" s="818">
        <f t="shared" si="304"/>
        <v>44393</v>
      </c>
      <c r="F1121" s="818">
        <v>44397</v>
      </c>
      <c r="G1121" s="818">
        <f t="shared" si="304"/>
        <v>44414</v>
      </c>
    </row>
    <row r="1122" spans="1:7">
      <c r="A1122" s="798"/>
      <c r="B1122" s="903" t="s">
        <v>1362</v>
      </c>
      <c r="C1122" s="903" t="s">
        <v>1363</v>
      </c>
      <c r="D1122" s="842"/>
      <c r="E1122" s="818">
        <f t="shared" si="304"/>
        <v>44400</v>
      </c>
      <c r="F1122" s="818">
        <v>44404</v>
      </c>
      <c r="G1122" s="818">
        <f t="shared" si="304"/>
        <v>44421</v>
      </c>
    </row>
    <row r="1123" spans="1:7">
      <c r="A1123" s="798"/>
      <c r="B1123" s="850"/>
      <c r="C1123" s="850"/>
      <c r="D1123" s="843"/>
      <c r="E1123" s="818">
        <f t="shared" si="304"/>
        <v>44407</v>
      </c>
      <c r="F1123" s="818">
        <f t="shared" si="304"/>
        <v>44411</v>
      </c>
      <c r="G1123" s="818">
        <f t="shared" si="304"/>
        <v>44428</v>
      </c>
    </row>
    <row r="1124" spans="1:7">
      <c r="A1124" s="798"/>
      <c r="B1124" s="845"/>
      <c r="C1124" s="829"/>
      <c r="D1124" s="830"/>
      <c r="E1124" s="823"/>
      <c r="F1124" s="823"/>
      <c r="G1124" s="823"/>
    </row>
    <row r="1125" spans="1:7">
      <c r="A1125" s="798"/>
      <c r="B1125" s="798"/>
      <c r="C1125" s="809"/>
      <c r="D1125" s="798"/>
      <c r="E1125" s="798"/>
      <c r="F1125" s="798"/>
      <c r="G1125" s="810"/>
    </row>
    <row r="1126" spans="1:7">
      <c r="A1126" s="798"/>
      <c r="B1126" s="812" t="s">
        <v>5</v>
      </c>
      <c r="C1126" s="812" t="s">
        <v>6</v>
      </c>
      <c r="D1126" s="813" t="s">
        <v>7</v>
      </c>
      <c r="E1126" s="814" t="s">
        <v>788</v>
      </c>
      <c r="F1126" s="814" t="s">
        <v>788</v>
      </c>
      <c r="G1126" s="814" t="s">
        <v>1353</v>
      </c>
    </row>
    <row r="1127" spans="1:7">
      <c r="A1127" s="798"/>
      <c r="B1127" s="815"/>
      <c r="C1127" s="815"/>
      <c r="D1127" s="816"/>
      <c r="E1127" s="814" t="s">
        <v>790</v>
      </c>
      <c r="F1127" s="814" t="s">
        <v>10</v>
      </c>
      <c r="G1127" s="814" t="s">
        <v>11</v>
      </c>
    </row>
    <row r="1128" ht="16.5" customHeight="1" spans="1:7">
      <c r="A1128" s="798"/>
      <c r="B1128" s="903" t="s">
        <v>226</v>
      </c>
      <c r="C1128" s="903" t="s">
        <v>227</v>
      </c>
      <c r="D1128" s="822" t="s">
        <v>1364</v>
      </c>
      <c r="E1128" s="818">
        <f>F1128-4</f>
        <v>44373</v>
      </c>
      <c r="F1128" s="818">
        <v>44377</v>
      </c>
      <c r="G1128" s="818">
        <f>F1128+15</f>
        <v>44392</v>
      </c>
    </row>
    <row r="1129" ht="16.5" customHeight="1" spans="1:7">
      <c r="A1129" s="798"/>
      <c r="B1129" s="903" t="s">
        <v>229</v>
      </c>
      <c r="C1129" s="903" t="s">
        <v>230</v>
      </c>
      <c r="D1129" s="822"/>
      <c r="E1129" s="818">
        <f t="shared" ref="E1129:E1133" si="305">F1129-4</f>
        <v>44380</v>
      </c>
      <c r="F1129" s="818">
        <v>44384</v>
      </c>
      <c r="G1129" s="818">
        <f t="shared" ref="G1129:G1133" si="306">F1129+15</f>
        <v>44399</v>
      </c>
    </row>
    <row r="1130" ht="16.5" customHeight="1" spans="1:7">
      <c r="A1130" s="798"/>
      <c r="B1130" s="903" t="s">
        <v>231</v>
      </c>
      <c r="C1130" s="903" t="s">
        <v>232</v>
      </c>
      <c r="D1130" s="822"/>
      <c r="E1130" s="818">
        <f t="shared" si="305"/>
        <v>44387</v>
      </c>
      <c r="F1130" s="818">
        <f t="shared" ref="F1130:F1133" si="307">F1129+7</f>
        <v>44391</v>
      </c>
      <c r="G1130" s="818">
        <f t="shared" si="306"/>
        <v>44406</v>
      </c>
    </row>
    <row r="1131" spans="1:7">
      <c r="A1131" s="798"/>
      <c r="B1131" s="903" t="s">
        <v>233</v>
      </c>
      <c r="C1131" s="903" t="s">
        <v>234</v>
      </c>
      <c r="D1131" s="822"/>
      <c r="E1131" s="818">
        <f t="shared" si="305"/>
        <v>44394</v>
      </c>
      <c r="F1131" s="818">
        <f t="shared" si="307"/>
        <v>44398</v>
      </c>
      <c r="G1131" s="818">
        <f t="shared" si="306"/>
        <v>44413</v>
      </c>
    </row>
    <row r="1132" spans="1:7">
      <c r="A1132" s="798"/>
      <c r="B1132" s="903" t="s">
        <v>235</v>
      </c>
      <c r="C1132" s="903" t="s">
        <v>236</v>
      </c>
      <c r="D1132" s="822"/>
      <c r="E1132" s="818">
        <f t="shared" si="305"/>
        <v>44401</v>
      </c>
      <c r="F1132" s="818">
        <f t="shared" si="307"/>
        <v>44405</v>
      </c>
      <c r="G1132" s="818">
        <f t="shared" si="306"/>
        <v>44420</v>
      </c>
    </row>
    <row r="1133" spans="1:7">
      <c r="A1133" s="798"/>
      <c r="B1133" s="903" t="s">
        <v>226</v>
      </c>
      <c r="C1133" s="903" t="s">
        <v>1365</v>
      </c>
      <c r="D1133" s="822"/>
      <c r="E1133" s="818">
        <f t="shared" si="305"/>
        <v>44408</v>
      </c>
      <c r="F1133" s="818">
        <f t="shared" si="307"/>
        <v>44412</v>
      </c>
      <c r="G1133" s="818">
        <f t="shared" si="306"/>
        <v>44427</v>
      </c>
    </row>
    <row r="1134" spans="1:7">
      <c r="A1134" s="798"/>
      <c r="B1134" s="798"/>
      <c r="C1134" s="809"/>
      <c r="D1134" s="798"/>
      <c r="E1134" s="798"/>
      <c r="F1134" s="798"/>
      <c r="G1134" s="810"/>
    </row>
    <row r="1135" spans="2:8">
      <c r="B1135" s="799"/>
      <c r="C1135" s="799"/>
      <c r="E1135" s="823"/>
      <c r="F1135" s="904"/>
      <c r="G1135" s="823"/>
      <c r="H1135" s="879"/>
    </row>
    <row r="1136" spans="1:10">
      <c r="A1136" s="831" t="s">
        <v>537</v>
      </c>
      <c r="B1136" s="832"/>
      <c r="C1136" s="832"/>
      <c r="D1136" s="831"/>
      <c r="E1136" s="831"/>
      <c r="F1136" s="831"/>
      <c r="G1136" s="831"/>
      <c r="H1136" s="831"/>
      <c r="I1136" s="797"/>
      <c r="J1136" s="797"/>
    </row>
    <row r="1137" spans="1:8">
      <c r="A1137" s="798" t="s">
        <v>538</v>
      </c>
      <c r="B1137" s="809"/>
      <c r="C1137" s="888"/>
      <c r="D1137" s="809"/>
      <c r="E1137" s="809"/>
      <c r="F1137" s="798"/>
      <c r="G1137" s="831"/>
      <c r="H1137" s="810"/>
    </row>
    <row r="1138" spans="2:7">
      <c r="B1138" s="812" t="s">
        <v>5</v>
      </c>
      <c r="C1138" s="812" t="s">
        <v>6</v>
      </c>
      <c r="D1138" s="813" t="s">
        <v>7</v>
      </c>
      <c r="E1138" s="814" t="s">
        <v>788</v>
      </c>
      <c r="F1138" s="814" t="s">
        <v>788</v>
      </c>
      <c r="G1138" s="905" t="s">
        <v>1366</v>
      </c>
    </row>
    <row r="1139" spans="2:7">
      <c r="B1139" s="815"/>
      <c r="C1139" s="815"/>
      <c r="D1139" s="816"/>
      <c r="E1139" s="814" t="s">
        <v>790</v>
      </c>
      <c r="F1139" s="814" t="s">
        <v>10</v>
      </c>
      <c r="G1139" s="905" t="s">
        <v>11</v>
      </c>
    </row>
    <row r="1140" spans="2:7">
      <c r="B1140" s="903" t="s">
        <v>1367</v>
      </c>
      <c r="C1140" s="903" t="s">
        <v>1368</v>
      </c>
      <c r="D1140" s="841" t="s">
        <v>1369</v>
      </c>
      <c r="E1140" s="818">
        <f>F1140-4</f>
        <v>44371</v>
      </c>
      <c r="F1140" s="818">
        <v>44375</v>
      </c>
      <c r="G1140" s="818">
        <f>F1140+16</f>
        <v>44391</v>
      </c>
    </row>
    <row r="1141" spans="2:7">
      <c r="B1141" s="903"/>
      <c r="C1141" s="903"/>
      <c r="D1141" s="842"/>
      <c r="E1141" s="844">
        <f t="shared" ref="E1141:E1145" si="308">F1141-4</f>
        <v>44378</v>
      </c>
      <c r="F1141" s="844">
        <v>44382</v>
      </c>
      <c r="G1141" s="844">
        <f t="shared" ref="G1141:G1145" si="309">F1141+16</f>
        <v>44398</v>
      </c>
    </row>
    <row r="1142" spans="2:7">
      <c r="B1142" s="903" t="s">
        <v>1370</v>
      </c>
      <c r="C1142" s="903" t="s">
        <v>1371</v>
      </c>
      <c r="D1142" s="842"/>
      <c r="E1142" s="818">
        <f t="shared" si="308"/>
        <v>44385</v>
      </c>
      <c r="F1142" s="818">
        <f t="shared" ref="F1142:F1145" si="310">F1141+7</f>
        <v>44389</v>
      </c>
      <c r="G1142" s="818">
        <f t="shared" si="309"/>
        <v>44405</v>
      </c>
    </row>
    <row r="1143" spans="2:7">
      <c r="B1143" s="903" t="s">
        <v>875</v>
      </c>
      <c r="C1143" s="903"/>
      <c r="D1143" s="842"/>
      <c r="E1143" s="818">
        <f t="shared" si="308"/>
        <v>44392</v>
      </c>
      <c r="F1143" s="818">
        <f t="shared" si="310"/>
        <v>44396</v>
      </c>
      <c r="G1143" s="818">
        <f t="shared" si="309"/>
        <v>44412</v>
      </c>
    </row>
    <row r="1144" spans="2:7">
      <c r="B1144" s="903" t="s">
        <v>535</v>
      </c>
      <c r="C1144" s="903" t="s">
        <v>1372</v>
      </c>
      <c r="D1144" s="842"/>
      <c r="E1144" s="818">
        <f t="shared" si="308"/>
        <v>44399</v>
      </c>
      <c r="F1144" s="818">
        <f t="shared" si="310"/>
        <v>44403</v>
      </c>
      <c r="G1144" s="818">
        <f t="shared" si="309"/>
        <v>44419</v>
      </c>
    </row>
    <row r="1145" spans="2:7">
      <c r="B1145" s="903" t="s">
        <v>875</v>
      </c>
      <c r="C1145" s="903"/>
      <c r="D1145" s="843"/>
      <c r="E1145" s="818">
        <f t="shared" si="308"/>
        <v>44406</v>
      </c>
      <c r="F1145" s="818">
        <f t="shared" si="310"/>
        <v>44410</v>
      </c>
      <c r="G1145" s="818">
        <f t="shared" si="309"/>
        <v>44426</v>
      </c>
    </row>
    <row r="1146" spans="2:7">
      <c r="B1146" s="880"/>
      <c r="C1146" s="874"/>
      <c r="D1146" s="830"/>
      <c r="E1146" s="823"/>
      <c r="F1146" s="823"/>
      <c r="G1146" s="823"/>
    </row>
    <row r="1148" spans="2:7">
      <c r="B1148" s="812" t="s">
        <v>5</v>
      </c>
      <c r="C1148" s="812" t="s">
        <v>6</v>
      </c>
      <c r="D1148" s="813" t="s">
        <v>7</v>
      </c>
      <c r="E1148" s="814" t="s">
        <v>788</v>
      </c>
      <c r="F1148" s="814" t="s">
        <v>788</v>
      </c>
      <c r="G1148" s="905" t="s">
        <v>1366</v>
      </c>
    </row>
    <row r="1149" spans="2:7">
      <c r="B1149" s="815"/>
      <c r="C1149" s="815"/>
      <c r="D1149" s="816"/>
      <c r="E1149" s="814" t="s">
        <v>790</v>
      </c>
      <c r="F1149" s="814" t="s">
        <v>10</v>
      </c>
      <c r="G1149" s="814" t="s">
        <v>11</v>
      </c>
    </row>
    <row r="1150" spans="2:7">
      <c r="B1150" s="903" t="s">
        <v>540</v>
      </c>
      <c r="C1150" s="903" t="s">
        <v>99</v>
      </c>
      <c r="D1150" s="841" t="s">
        <v>1373</v>
      </c>
      <c r="E1150" s="818">
        <f>F1150-4</f>
        <v>44376</v>
      </c>
      <c r="F1150" s="818">
        <v>44380</v>
      </c>
      <c r="G1150" s="818">
        <f>F1150+18</f>
        <v>44398</v>
      </c>
    </row>
    <row r="1151" spans="2:7">
      <c r="B1151" s="903" t="s">
        <v>1374</v>
      </c>
      <c r="C1151" s="903" t="s">
        <v>64</v>
      </c>
      <c r="D1151" s="842"/>
      <c r="E1151" s="818">
        <f t="shared" ref="E1151:E1154" si="311">F1151-4</f>
        <v>44383</v>
      </c>
      <c r="F1151" s="818">
        <f t="shared" ref="F1151:F1154" si="312">F1150+7</f>
        <v>44387</v>
      </c>
      <c r="G1151" s="818">
        <f t="shared" ref="G1151:G1154" si="313">F1151+18</f>
        <v>44405</v>
      </c>
    </row>
    <row r="1152" spans="2:7">
      <c r="B1152" s="903" t="s">
        <v>542</v>
      </c>
      <c r="C1152" s="903" t="s">
        <v>543</v>
      </c>
      <c r="D1152" s="842"/>
      <c r="E1152" s="818">
        <f t="shared" si="311"/>
        <v>44390</v>
      </c>
      <c r="F1152" s="818">
        <f t="shared" si="312"/>
        <v>44394</v>
      </c>
      <c r="G1152" s="818">
        <f t="shared" si="313"/>
        <v>44412</v>
      </c>
    </row>
    <row r="1153" spans="2:7">
      <c r="B1153" s="903" t="s">
        <v>1375</v>
      </c>
      <c r="C1153" s="903" t="s">
        <v>545</v>
      </c>
      <c r="D1153" s="842"/>
      <c r="E1153" s="818">
        <f t="shared" si="311"/>
        <v>44397</v>
      </c>
      <c r="F1153" s="818">
        <f t="shared" si="312"/>
        <v>44401</v>
      </c>
      <c r="G1153" s="818">
        <f t="shared" si="313"/>
        <v>44419</v>
      </c>
    </row>
    <row r="1154" spans="2:7">
      <c r="B1154" s="903" t="s">
        <v>546</v>
      </c>
      <c r="C1154" s="903" t="s">
        <v>13</v>
      </c>
      <c r="D1154" s="843"/>
      <c r="E1154" s="818">
        <f t="shared" si="311"/>
        <v>44404</v>
      </c>
      <c r="F1154" s="818">
        <f t="shared" si="312"/>
        <v>44408</v>
      </c>
      <c r="G1154" s="818">
        <f t="shared" si="313"/>
        <v>44426</v>
      </c>
    </row>
    <row r="1155" spans="2:3">
      <c r="B1155" s="906"/>
      <c r="C1155" s="907"/>
    </row>
    <row r="1156" spans="1:8">
      <c r="A1156" s="798" t="s">
        <v>1376</v>
      </c>
      <c r="B1156" s="888"/>
      <c r="C1156" s="888"/>
      <c r="D1156" s="809"/>
      <c r="E1156" s="809"/>
      <c r="F1156" s="798"/>
      <c r="G1156" s="831"/>
      <c r="H1156" s="810"/>
    </row>
    <row r="1157" spans="1:7">
      <c r="A1157" s="798"/>
      <c r="B1157" s="812" t="s">
        <v>5</v>
      </c>
      <c r="C1157" s="812" t="s">
        <v>6</v>
      </c>
      <c r="D1157" s="813" t="s">
        <v>7</v>
      </c>
      <c r="E1157" s="814" t="s">
        <v>788</v>
      </c>
      <c r="F1157" s="814" t="s">
        <v>788</v>
      </c>
      <c r="G1157" s="814" t="s">
        <v>1376</v>
      </c>
    </row>
    <row r="1158" spans="1:7">
      <c r="A1158" s="798"/>
      <c r="B1158" s="815"/>
      <c r="C1158" s="815"/>
      <c r="D1158" s="816"/>
      <c r="E1158" s="814" t="s">
        <v>790</v>
      </c>
      <c r="F1158" s="814" t="s">
        <v>10</v>
      </c>
      <c r="G1158" s="814" t="s">
        <v>11</v>
      </c>
    </row>
    <row r="1159" spans="1:7">
      <c r="A1159" s="798"/>
      <c r="B1159" s="903"/>
      <c r="C1159" s="903"/>
      <c r="D1159" s="817" t="s">
        <v>1377</v>
      </c>
      <c r="E1159" s="844">
        <f>F1159-4</f>
        <v>44372</v>
      </c>
      <c r="F1159" s="844">
        <v>44376</v>
      </c>
      <c r="G1159" s="844">
        <f>F1159+20</f>
        <v>44396</v>
      </c>
    </row>
    <row r="1160" spans="1:7">
      <c r="A1160" s="798"/>
      <c r="B1160" s="903" t="s">
        <v>1378</v>
      </c>
      <c r="C1160" s="903" t="s">
        <v>1379</v>
      </c>
      <c r="D1160" s="819"/>
      <c r="E1160" s="818">
        <f t="shared" ref="E1160:E1164" si="314">F1160-4</f>
        <v>44379</v>
      </c>
      <c r="F1160" s="818">
        <v>44383</v>
      </c>
      <c r="G1160" s="818">
        <f t="shared" ref="G1160:G1164" si="315">F1160+20</f>
        <v>44403</v>
      </c>
    </row>
    <row r="1161" spans="1:7">
      <c r="A1161" s="798"/>
      <c r="B1161" s="903"/>
      <c r="C1161" s="903"/>
      <c r="D1161" s="819"/>
      <c r="E1161" s="844">
        <f t="shared" si="314"/>
        <v>44386</v>
      </c>
      <c r="F1161" s="844">
        <f t="shared" ref="F1161:F1164" si="316">F1160+7</f>
        <v>44390</v>
      </c>
      <c r="G1161" s="844">
        <f t="shared" si="315"/>
        <v>44410</v>
      </c>
    </row>
    <row r="1162" spans="1:7">
      <c r="A1162" s="798"/>
      <c r="B1162" s="903"/>
      <c r="C1162" s="903"/>
      <c r="D1162" s="819"/>
      <c r="E1162" s="844">
        <f t="shared" si="314"/>
        <v>44393</v>
      </c>
      <c r="F1162" s="844">
        <f t="shared" si="316"/>
        <v>44397</v>
      </c>
      <c r="G1162" s="844">
        <f t="shared" si="315"/>
        <v>44417</v>
      </c>
    </row>
    <row r="1163" spans="1:7">
      <c r="A1163" s="798"/>
      <c r="B1163" s="903"/>
      <c r="C1163" s="903"/>
      <c r="D1163" s="819"/>
      <c r="E1163" s="844">
        <f t="shared" si="314"/>
        <v>44400</v>
      </c>
      <c r="F1163" s="844">
        <f t="shared" si="316"/>
        <v>44404</v>
      </c>
      <c r="G1163" s="844">
        <f t="shared" si="315"/>
        <v>44424</v>
      </c>
    </row>
    <row r="1164" spans="1:7">
      <c r="A1164" s="798"/>
      <c r="B1164" s="903" t="s">
        <v>1380</v>
      </c>
      <c r="C1164" s="903" t="s">
        <v>1381</v>
      </c>
      <c r="D1164" s="821"/>
      <c r="E1164" s="818">
        <f t="shared" si="314"/>
        <v>44407</v>
      </c>
      <c r="F1164" s="818">
        <f t="shared" si="316"/>
        <v>44411</v>
      </c>
      <c r="G1164" s="818">
        <f t="shared" si="315"/>
        <v>44431</v>
      </c>
    </row>
    <row r="1165" spans="1:8">
      <c r="A1165" s="798"/>
      <c r="B1165" s="873"/>
      <c r="C1165" s="874"/>
      <c r="D1165" s="830"/>
      <c r="E1165" s="830"/>
      <c r="F1165" s="823"/>
      <c r="G1165" s="823"/>
      <c r="H1165" s="810"/>
    </row>
    <row r="1166" spans="1:8">
      <c r="A1166" s="798" t="s">
        <v>550</v>
      </c>
      <c r="B1166" s="888"/>
      <c r="C1166" s="888"/>
      <c r="D1166" s="809"/>
      <c r="E1166" s="809"/>
      <c r="F1166" s="798"/>
      <c r="G1166" s="831"/>
      <c r="H1166" s="810"/>
    </row>
    <row r="1167" spans="1:8">
      <c r="A1167" s="798"/>
      <c r="B1167" s="812" t="s">
        <v>5</v>
      </c>
      <c r="C1167" s="812" t="s">
        <v>6</v>
      </c>
      <c r="D1167" s="813" t="s">
        <v>7</v>
      </c>
      <c r="E1167" s="814" t="s">
        <v>788</v>
      </c>
      <c r="F1167" s="814" t="s">
        <v>788</v>
      </c>
      <c r="G1167" s="814" t="s">
        <v>1382</v>
      </c>
      <c r="H1167" s="814" t="s">
        <v>550</v>
      </c>
    </row>
    <row r="1168" ht="16.5" customHeight="1" spans="1:8">
      <c r="A1168" s="798"/>
      <c r="B1168" s="815"/>
      <c r="C1168" s="815"/>
      <c r="D1168" s="816"/>
      <c r="E1168" s="814" t="s">
        <v>790</v>
      </c>
      <c r="F1168" s="814" t="s">
        <v>10</v>
      </c>
      <c r="G1168" s="814" t="s">
        <v>11</v>
      </c>
      <c r="H1168" s="814" t="s">
        <v>11</v>
      </c>
    </row>
    <row r="1169" spans="1:8">
      <c r="A1169" s="798"/>
      <c r="B1169" s="903"/>
      <c r="C1169" s="903"/>
      <c r="D1169" s="841" t="s">
        <v>1383</v>
      </c>
      <c r="E1169" s="844">
        <f>F1169-4</f>
        <v>44378</v>
      </c>
      <c r="F1169" s="844">
        <v>44382</v>
      </c>
      <c r="G1169" s="844">
        <f>F1169+18</f>
        <v>44400</v>
      </c>
      <c r="H1169" s="908" t="s">
        <v>1384</v>
      </c>
    </row>
    <row r="1170" spans="1:8">
      <c r="A1170" s="798"/>
      <c r="B1170" s="903" t="s">
        <v>1370</v>
      </c>
      <c r="C1170" s="903" t="s">
        <v>1371</v>
      </c>
      <c r="D1170" s="842"/>
      <c r="E1170" s="818">
        <f t="shared" ref="E1170:E1173" si="317">F1170-4</f>
        <v>44385</v>
      </c>
      <c r="F1170" s="818">
        <f t="shared" ref="F1170:F1173" si="318">F1169+7</f>
        <v>44389</v>
      </c>
      <c r="G1170" s="818">
        <f t="shared" ref="G1170:G1173" si="319">F1170+18</f>
        <v>44407</v>
      </c>
      <c r="H1170" s="909" t="s">
        <v>1384</v>
      </c>
    </row>
    <row r="1171" spans="1:8">
      <c r="A1171" s="798"/>
      <c r="B1171" s="903" t="s">
        <v>875</v>
      </c>
      <c r="C1171" s="903"/>
      <c r="D1171" s="842"/>
      <c r="E1171" s="818">
        <f t="shared" si="317"/>
        <v>44392</v>
      </c>
      <c r="F1171" s="818">
        <f t="shared" si="318"/>
        <v>44396</v>
      </c>
      <c r="G1171" s="818">
        <f t="shared" si="319"/>
        <v>44414</v>
      </c>
      <c r="H1171" s="883" t="s">
        <v>1384</v>
      </c>
    </row>
    <row r="1172" spans="1:8">
      <c r="A1172" s="798"/>
      <c r="B1172" s="903" t="s">
        <v>535</v>
      </c>
      <c r="C1172" s="903" t="s">
        <v>1372</v>
      </c>
      <c r="D1172" s="842"/>
      <c r="E1172" s="818">
        <f t="shared" si="317"/>
        <v>44399</v>
      </c>
      <c r="F1172" s="818">
        <f t="shared" si="318"/>
        <v>44403</v>
      </c>
      <c r="G1172" s="818">
        <f t="shared" si="319"/>
        <v>44421</v>
      </c>
      <c r="H1172" s="883" t="s">
        <v>1384</v>
      </c>
    </row>
    <row r="1173" spans="1:8">
      <c r="A1173" s="798"/>
      <c r="B1173" s="903" t="s">
        <v>875</v>
      </c>
      <c r="C1173" s="903"/>
      <c r="D1173" s="843"/>
      <c r="E1173" s="818">
        <f t="shared" si="317"/>
        <v>44406</v>
      </c>
      <c r="F1173" s="818">
        <f t="shared" si="318"/>
        <v>44410</v>
      </c>
      <c r="G1173" s="818">
        <f t="shared" si="319"/>
        <v>44428</v>
      </c>
      <c r="H1173" s="883" t="s">
        <v>1384</v>
      </c>
    </row>
    <row r="1174" spans="1:8">
      <c r="A1174" s="798"/>
      <c r="B1174" s="880"/>
      <c r="C1174" s="874"/>
      <c r="D1174" s="830"/>
      <c r="E1174" s="823"/>
      <c r="F1174" s="823"/>
      <c r="G1174" s="823"/>
      <c r="H1174" s="873"/>
    </row>
    <row r="1175" spans="1:1">
      <c r="A1175" s="798" t="s">
        <v>1385</v>
      </c>
    </row>
    <row r="1176" spans="2:9">
      <c r="B1176" s="812" t="s">
        <v>5</v>
      </c>
      <c r="C1176" s="812" t="s">
        <v>6</v>
      </c>
      <c r="D1176" s="813" t="s">
        <v>7</v>
      </c>
      <c r="E1176" s="814" t="s">
        <v>788</v>
      </c>
      <c r="F1176" s="814" t="s">
        <v>788</v>
      </c>
      <c r="G1176" s="814" t="s">
        <v>1385</v>
      </c>
      <c r="I1176" s="797"/>
    </row>
    <row r="1177" spans="2:7">
      <c r="B1177" s="815"/>
      <c r="C1177" s="815"/>
      <c r="D1177" s="816"/>
      <c r="E1177" s="814" t="s">
        <v>790</v>
      </c>
      <c r="F1177" s="814" t="s">
        <v>10</v>
      </c>
      <c r="G1177" s="814" t="s">
        <v>11</v>
      </c>
    </row>
    <row r="1178" ht="16.5" customHeight="1" spans="2:7">
      <c r="B1178" s="903" t="s">
        <v>540</v>
      </c>
      <c r="C1178" s="903" t="s">
        <v>99</v>
      </c>
      <c r="D1178" s="841" t="s">
        <v>1373</v>
      </c>
      <c r="E1178" s="818">
        <f>F1178-4</f>
        <v>44376</v>
      </c>
      <c r="F1178" s="818">
        <v>44380</v>
      </c>
      <c r="G1178" s="818">
        <f>F1178+23</f>
        <v>44403</v>
      </c>
    </row>
    <row r="1179" spans="2:7">
      <c r="B1179" s="903" t="s">
        <v>1374</v>
      </c>
      <c r="C1179" s="903" t="s">
        <v>64</v>
      </c>
      <c r="D1179" s="842"/>
      <c r="E1179" s="818">
        <f t="shared" ref="E1179:E1182" si="320">F1179-4</f>
        <v>44383</v>
      </c>
      <c r="F1179" s="818">
        <f t="shared" ref="F1179:F1182" si="321">F1178+7</f>
        <v>44387</v>
      </c>
      <c r="G1179" s="818">
        <f t="shared" ref="G1179:G1182" si="322">F1179+23</f>
        <v>44410</v>
      </c>
    </row>
    <row r="1180" spans="2:7">
      <c r="B1180" s="903" t="s">
        <v>542</v>
      </c>
      <c r="C1180" s="903" t="s">
        <v>543</v>
      </c>
      <c r="D1180" s="842"/>
      <c r="E1180" s="818">
        <f t="shared" si="320"/>
        <v>44390</v>
      </c>
      <c r="F1180" s="818">
        <f t="shared" si="321"/>
        <v>44394</v>
      </c>
      <c r="G1180" s="818">
        <f t="shared" si="322"/>
        <v>44417</v>
      </c>
    </row>
    <row r="1181" spans="2:7">
      <c r="B1181" s="903" t="s">
        <v>1375</v>
      </c>
      <c r="C1181" s="903" t="s">
        <v>545</v>
      </c>
      <c r="D1181" s="842"/>
      <c r="E1181" s="818">
        <f t="shared" si="320"/>
        <v>44397</v>
      </c>
      <c r="F1181" s="818">
        <f t="shared" si="321"/>
        <v>44401</v>
      </c>
      <c r="G1181" s="818">
        <f t="shared" si="322"/>
        <v>44424</v>
      </c>
    </row>
    <row r="1182" spans="2:7">
      <c r="B1182" s="903" t="s">
        <v>546</v>
      </c>
      <c r="C1182" s="903" t="s">
        <v>13</v>
      </c>
      <c r="D1182" s="843"/>
      <c r="E1182" s="818">
        <f t="shared" si="320"/>
        <v>44404</v>
      </c>
      <c r="F1182" s="818">
        <f t="shared" si="321"/>
        <v>44408</v>
      </c>
      <c r="G1182" s="818">
        <f t="shared" si="322"/>
        <v>44431</v>
      </c>
    </row>
    <row r="1183" spans="1:1">
      <c r="A1183" s="798" t="s">
        <v>1386</v>
      </c>
    </row>
    <row r="1184" spans="2:8">
      <c r="B1184" s="812" t="s">
        <v>5</v>
      </c>
      <c r="C1184" s="812" t="s">
        <v>6</v>
      </c>
      <c r="D1184" s="813" t="s">
        <v>7</v>
      </c>
      <c r="E1184" s="814" t="s">
        <v>788</v>
      </c>
      <c r="F1184" s="814" t="s">
        <v>788</v>
      </c>
      <c r="G1184" s="814" t="s">
        <v>1387</v>
      </c>
      <c r="H1184" s="814" t="s">
        <v>1386</v>
      </c>
    </row>
    <row r="1185" spans="2:8">
      <c r="B1185" s="815"/>
      <c r="C1185" s="815"/>
      <c r="D1185" s="816"/>
      <c r="E1185" s="814" t="s">
        <v>790</v>
      </c>
      <c r="F1185" s="814" t="s">
        <v>10</v>
      </c>
      <c r="G1185" s="814" t="s">
        <v>11</v>
      </c>
      <c r="H1185" s="814" t="s">
        <v>11</v>
      </c>
    </row>
    <row r="1186" ht="16.5" customHeight="1" spans="2:8">
      <c r="B1186" s="903" t="s">
        <v>540</v>
      </c>
      <c r="C1186" s="903" t="s">
        <v>99</v>
      </c>
      <c r="D1186" s="841" t="s">
        <v>1373</v>
      </c>
      <c r="E1186" s="818">
        <f>F1186-4</f>
        <v>44376</v>
      </c>
      <c r="F1186" s="818">
        <v>44380</v>
      </c>
      <c r="G1186" s="818">
        <f>F1186+23</f>
        <v>44403</v>
      </c>
      <c r="H1186" s="910" t="s">
        <v>1388</v>
      </c>
    </row>
    <row r="1187" spans="2:8">
      <c r="B1187" s="903" t="s">
        <v>1374</v>
      </c>
      <c r="C1187" s="903" t="s">
        <v>64</v>
      </c>
      <c r="D1187" s="842"/>
      <c r="E1187" s="818">
        <f t="shared" ref="E1187:E1190" si="323">F1187-4</f>
        <v>44383</v>
      </c>
      <c r="F1187" s="818">
        <f t="shared" ref="F1187:F1190" si="324">F1186+7</f>
        <v>44387</v>
      </c>
      <c r="G1187" s="818">
        <f t="shared" ref="G1187:G1190" si="325">F1187+23</f>
        <v>44410</v>
      </c>
      <c r="H1187" s="910" t="s">
        <v>1388</v>
      </c>
    </row>
    <row r="1188" spans="2:8">
      <c r="B1188" s="903" t="s">
        <v>542</v>
      </c>
      <c r="C1188" s="903" t="s">
        <v>543</v>
      </c>
      <c r="D1188" s="842"/>
      <c r="E1188" s="818">
        <f t="shared" si="323"/>
        <v>44390</v>
      </c>
      <c r="F1188" s="818">
        <f t="shared" si="324"/>
        <v>44394</v>
      </c>
      <c r="G1188" s="818">
        <f t="shared" si="325"/>
        <v>44417</v>
      </c>
      <c r="H1188" s="910" t="s">
        <v>1388</v>
      </c>
    </row>
    <row r="1189" spans="2:8">
      <c r="B1189" s="903" t="s">
        <v>1375</v>
      </c>
      <c r="C1189" s="903" t="s">
        <v>545</v>
      </c>
      <c r="D1189" s="842"/>
      <c r="E1189" s="818">
        <f t="shared" si="323"/>
        <v>44397</v>
      </c>
      <c r="F1189" s="818">
        <f t="shared" si="324"/>
        <v>44401</v>
      </c>
      <c r="G1189" s="818">
        <f t="shared" si="325"/>
        <v>44424</v>
      </c>
      <c r="H1189" s="910" t="s">
        <v>1388</v>
      </c>
    </row>
    <row r="1190" spans="2:8">
      <c r="B1190" s="903" t="s">
        <v>546</v>
      </c>
      <c r="C1190" s="903" t="s">
        <v>13</v>
      </c>
      <c r="D1190" s="843"/>
      <c r="E1190" s="818">
        <f t="shared" si="323"/>
        <v>44404</v>
      </c>
      <c r="F1190" s="818">
        <f t="shared" si="324"/>
        <v>44408</v>
      </c>
      <c r="G1190" s="818">
        <f t="shared" si="325"/>
        <v>44431</v>
      </c>
      <c r="H1190" s="910" t="s">
        <v>1388</v>
      </c>
    </row>
    <row r="1191" spans="1:1">
      <c r="A1191" s="798" t="s">
        <v>553</v>
      </c>
    </row>
    <row r="1192" spans="2:7">
      <c r="B1192" s="812" t="s">
        <v>5</v>
      </c>
      <c r="C1192" s="812" t="s">
        <v>6</v>
      </c>
      <c r="D1192" s="813" t="s">
        <v>7</v>
      </c>
      <c r="E1192" s="814" t="s">
        <v>788</v>
      </c>
      <c r="F1192" s="814" t="s">
        <v>788</v>
      </c>
      <c r="G1192" s="905" t="s">
        <v>1389</v>
      </c>
    </row>
    <row r="1193" spans="2:7">
      <c r="B1193" s="815"/>
      <c r="C1193" s="815"/>
      <c r="D1193" s="816"/>
      <c r="E1193" s="814" t="s">
        <v>790</v>
      </c>
      <c r="F1193" s="814" t="s">
        <v>10</v>
      </c>
      <c r="G1193" s="814" t="s">
        <v>11</v>
      </c>
    </row>
    <row r="1194" spans="2:7">
      <c r="B1194" s="903" t="s">
        <v>1390</v>
      </c>
      <c r="C1194" s="903" t="s">
        <v>246</v>
      </c>
      <c r="D1194" s="817" t="s">
        <v>1391</v>
      </c>
      <c r="E1194" s="818">
        <f>F1194-4</f>
        <v>44377</v>
      </c>
      <c r="F1194" s="818">
        <v>44381</v>
      </c>
      <c r="G1194" s="818">
        <f>F1194+22</f>
        <v>44403</v>
      </c>
    </row>
    <row r="1195" spans="2:7">
      <c r="B1195" s="903" t="s">
        <v>1392</v>
      </c>
      <c r="C1195" s="903" t="s">
        <v>1393</v>
      </c>
      <c r="D1195" s="819"/>
      <c r="E1195" s="818">
        <f t="shared" ref="E1195:E1198" si="326">F1195-4</f>
        <v>44384</v>
      </c>
      <c r="F1195" s="818">
        <v>44388</v>
      </c>
      <c r="G1195" s="818">
        <f t="shared" ref="G1195:G1198" si="327">F1195+22</f>
        <v>44410</v>
      </c>
    </row>
    <row r="1196" spans="2:7">
      <c r="B1196" s="903" t="s">
        <v>1394</v>
      </c>
      <c r="C1196" s="903" t="s">
        <v>1395</v>
      </c>
      <c r="D1196" s="819"/>
      <c r="E1196" s="818">
        <f t="shared" si="326"/>
        <v>44391</v>
      </c>
      <c r="F1196" s="818">
        <v>44395</v>
      </c>
      <c r="G1196" s="818">
        <f t="shared" si="327"/>
        <v>44417</v>
      </c>
    </row>
    <row r="1197" spans="2:7">
      <c r="B1197" s="903" t="s">
        <v>840</v>
      </c>
      <c r="C1197" s="903" t="s">
        <v>1396</v>
      </c>
      <c r="D1197" s="819"/>
      <c r="E1197" s="818">
        <f t="shared" si="326"/>
        <v>44398</v>
      </c>
      <c r="F1197" s="818">
        <v>44402</v>
      </c>
      <c r="G1197" s="818">
        <f t="shared" si="327"/>
        <v>44424</v>
      </c>
    </row>
    <row r="1198" spans="2:7">
      <c r="B1198" s="903"/>
      <c r="C1198" s="903"/>
      <c r="D1198" s="821"/>
      <c r="E1198" s="818">
        <f t="shared" si="326"/>
        <v>44405</v>
      </c>
      <c r="F1198" s="818">
        <f>F1197+7</f>
        <v>44409</v>
      </c>
      <c r="G1198" s="818">
        <f t="shared" si="327"/>
        <v>44431</v>
      </c>
    </row>
    <row r="1199" spans="2:7">
      <c r="B1199" s="873"/>
      <c r="C1199" s="873"/>
      <c r="D1199" s="877"/>
      <c r="E1199" s="823"/>
      <c r="F1199" s="823"/>
      <c r="G1199" s="823"/>
    </row>
    <row r="1200" spans="1:1">
      <c r="A1200" s="798" t="s">
        <v>552</v>
      </c>
    </row>
    <row r="1201" spans="2:10">
      <c r="B1201" s="812" t="s">
        <v>5</v>
      </c>
      <c r="C1201" s="812" t="s">
        <v>6</v>
      </c>
      <c r="D1201" s="813" t="s">
        <v>7</v>
      </c>
      <c r="E1201" s="814" t="s">
        <v>788</v>
      </c>
      <c r="F1201" s="814" t="s">
        <v>788</v>
      </c>
      <c r="G1201" s="905" t="s">
        <v>552</v>
      </c>
      <c r="J1201" s="798"/>
    </row>
    <row r="1202" spans="2:7">
      <c r="B1202" s="815"/>
      <c r="C1202" s="815"/>
      <c r="D1202" s="816"/>
      <c r="E1202" s="814" t="s">
        <v>790</v>
      </c>
      <c r="F1202" s="814" t="s">
        <v>10</v>
      </c>
      <c r="G1202" s="814" t="s">
        <v>11</v>
      </c>
    </row>
    <row r="1203" spans="2:7">
      <c r="B1203" s="903" t="s">
        <v>1390</v>
      </c>
      <c r="C1203" s="903" t="s">
        <v>246</v>
      </c>
      <c r="D1203" s="817" t="s">
        <v>1391</v>
      </c>
      <c r="E1203" s="818">
        <f>F1203-4</f>
        <v>44377</v>
      </c>
      <c r="F1203" s="818">
        <v>44381</v>
      </c>
      <c r="G1203" s="818">
        <f>F1203+18</f>
        <v>44399</v>
      </c>
    </row>
    <row r="1204" spans="2:7">
      <c r="B1204" s="903" t="s">
        <v>1392</v>
      </c>
      <c r="C1204" s="903" t="s">
        <v>1393</v>
      </c>
      <c r="D1204" s="819"/>
      <c r="E1204" s="818">
        <f t="shared" ref="E1204:E1207" si="328">F1204-4</f>
        <v>44384</v>
      </c>
      <c r="F1204" s="818">
        <v>44388</v>
      </c>
      <c r="G1204" s="818">
        <f t="shared" ref="G1204:G1207" si="329">F1204+18</f>
        <v>44406</v>
      </c>
    </row>
    <row r="1205" spans="2:7">
      <c r="B1205" s="903" t="s">
        <v>1394</v>
      </c>
      <c r="C1205" s="903" t="s">
        <v>1395</v>
      </c>
      <c r="D1205" s="819"/>
      <c r="E1205" s="818">
        <f t="shared" si="328"/>
        <v>44391</v>
      </c>
      <c r="F1205" s="818">
        <v>44395</v>
      </c>
      <c r="G1205" s="818">
        <f t="shared" si="329"/>
        <v>44413</v>
      </c>
    </row>
    <row r="1206" spans="2:7">
      <c r="B1206" s="903" t="s">
        <v>840</v>
      </c>
      <c r="C1206" s="903" t="s">
        <v>1396</v>
      </c>
      <c r="D1206" s="819"/>
      <c r="E1206" s="818">
        <f t="shared" si="328"/>
        <v>44398</v>
      </c>
      <c r="F1206" s="818">
        <v>44402</v>
      </c>
      <c r="G1206" s="818">
        <f t="shared" si="329"/>
        <v>44420</v>
      </c>
    </row>
    <row r="1207" spans="2:7">
      <c r="B1207" s="903"/>
      <c r="C1207" s="903"/>
      <c r="D1207" s="821"/>
      <c r="E1207" s="818">
        <f t="shared" si="328"/>
        <v>44405</v>
      </c>
      <c r="F1207" s="818">
        <f>F1206+7</f>
        <v>44409</v>
      </c>
      <c r="G1207" s="818">
        <f t="shared" si="329"/>
        <v>44427</v>
      </c>
    </row>
    <row r="1208" spans="2:7">
      <c r="B1208" s="873"/>
      <c r="C1208" s="873"/>
      <c r="D1208" s="877"/>
      <c r="E1208" s="823"/>
      <c r="F1208" s="823"/>
      <c r="G1208" s="823"/>
    </row>
    <row r="1209" ht="15" spans="2:7">
      <c r="B1209" s="911"/>
      <c r="C1209" s="911"/>
      <c r="E1209" s="823"/>
      <c r="F1209" s="823"/>
      <c r="G1209" s="823"/>
    </row>
    <row r="1211" spans="1:8">
      <c r="A1211" s="831" t="s">
        <v>651</v>
      </c>
      <c r="B1211" s="831"/>
      <c r="C1211" s="831"/>
      <c r="D1211" s="831"/>
      <c r="E1211" s="831"/>
      <c r="F1211" s="831"/>
      <c r="G1211" s="831"/>
      <c r="H1211" s="810"/>
    </row>
    <row r="1212" spans="1:8">
      <c r="A1212" s="798" t="s">
        <v>663</v>
      </c>
      <c r="B1212" s="809"/>
      <c r="C1212" s="809"/>
      <c r="D1212" s="809"/>
      <c r="E1212" s="809"/>
      <c r="F1212" s="912"/>
      <c r="G1212" s="798"/>
      <c r="H1212" s="810"/>
    </row>
    <row r="1213" ht="14.25" spans="2:9">
      <c r="B1213" s="873"/>
      <c r="C1213" s="913"/>
      <c r="D1213" s="830"/>
      <c r="E1213" s="823"/>
      <c r="F1213" s="823"/>
      <c r="G1213" s="823"/>
      <c r="I1213" s="797"/>
    </row>
    <row r="1214" spans="2:9">
      <c r="B1214" s="812" t="s">
        <v>5</v>
      </c>
      <c r="C1214" s="812" t="s">
        <v>6</v>
      </c>
      <c r="D1214" s="813" t="s">
        <v>7</v>
      </c>
      <c r="E1214" s="814" t="s">
        <v>788</v>
      </c>
      <c r="F1214" s="814" t="s">
        <v>788</v>
      </c>
      <c r="G1214" s="814" t="s">
        <v>1397</v>
      </c>
      <c r="I1214" s="797"/>
    </row>
    <row r="1215" spans="2:9">
      <c r="B1215" s="815"/>
      <c r="C1215" s="815"/>
      <c r="D1215" s="816"/>
      <c r="E1215" s="814" t="s">
        <v>790</v>
      </c>
      <c r="F1215" s="814" t="s">
        <v>10</v>
      </c>
      <c r="G1215" s="814" t="s">
        <v>11</v>
      </c>
      <c r="I1215" s="797"/>
    </row>
    <row r="1216" spans="2:7">
      <c r="B1216" s="903" t="s">
        <v>1398</v>
      </c>
      <c r="C1216" s="903" t="s">
        <v>1399</v>
      </c>
      <c r="D1216" s="817" t="s">
        <v>1400</v>
      </c>
      <c r="E1216" s="818">
        <f>F1216-4</f>
        <v>44372</v>
      </c>
      <c r="F1216" s="818">
        <v>44376</v>
      </c>
      <c r="G1216" s="818">
        <f>F1216+13</f>
        <v>44389</v>
      </c>
    </row>
    <row r="1217" spans="2:7">
      <c r="B1217" s="903" t="s">
        <v>692</v>
      </c>
      <c r="C1217" s="903" t="s">
        <v>1401</v>
      </c>
      <c r="D1217" s="819"/>
      <c r="E1217" s="818">
        <f>E1216+7</f>
        <v>44379</v>
      </c>
      <c r="F1217" s="818">
        <v>44383</v>
      </c>
      <c r="G1217" s="818">
        <f>G1216+7</f>
        <v>44396</v>
      </c>
    </row>
    <row r="1218" spans="2:7">
      <c r="B1218" s="903" t="s">
        <v>1402</v>
      </c>
      <c r="C1218" s="903" t="s">
        <v>1403</v>
      </c>
      <c r="D1218" s="819"/>
      <c r="E1218" s="818">
        <f t="shared" ref="E1218:G1221" si="330">E1217+7</f>
        <v>44386</v>
      </c>
      <c r="F1218" s="818">
        <f t="shared" si="330"/>
        <v>44390</v>
      </c>
      <c r="G1218" s="818">
        <f t="shared" si="330"/>
        <v>44403</v>
      </c>
    </row>
    <row r="1219" spans="2:7">
      <c r="B1219" s="903" t="s">
        <v>688</v>
      </c>
      <c r="C1219" s="903" t="s">
        <v>1404</v>
      </c>
      <c r="D1219" s="819"/>
      <c r="E1219" s="818">
        <f t="shared" si="330"/>
        <v>44393</v>
      </c>
      <c r="F1219" s="818">
        <f t="shared" si="330"/>
        <v>44397</v>
      </c>
      <c r="G1219" s="818">
        <f t="shared" si="330"/>
        <v>44410</v>
      </c>
    </row>
    <row r="1220" spans="2:7">
      <c r="B1220" s="903" t="s">
        <v>685</v>
      </c>
      <c r="C1220" s="903" t="s">
        <v>1405</v>
      </c>
      <c r="D1220" s="819"/>
      <c r="E1220" s="818">
        <f t="shared" si="330"/>
        <v>44400</v>
      </c>
      <c r="F1220" s="818">
        <f t="shared" si="330"/>
        <v>44404</v>
      </c>
      <c r="G1220" s="818">
        <f t="shared" si="330"/>
        <v>44417</v>
      </c>
    </row>
    <row r="1221" spans="2:7">
      <c r="B1221" s="903"/>
      <c r="C1221" s="903"/>
      <c r="D1221" s="821"/>
      <c r="E1221" s="818">
        <f t="shared" si="330"/>
        <v>44407</v>
      </c>
      <c r="F1221" s="818">
        <f t="shared" si="330"/>
        <v>44411</v>
      </c>
      <c r="G1221" s="818">
        <f t="shared" si="330"/>
        <v>44424</v>
      </c>
    </row>
    <row r="1222" ht="14.25" spans="2:7">
      <c r="B1222" s="873"/>
      <c r="C1222" s="913"/>
      <c r="D1222" s="830"/>
      <c r="E1222" s="823"/>
      <c r="F1222" s="823"/>
      <c r="G1222" s="823"/>
    </row>
    <row r="1223" spans="2:7">
      <c r="B1223" s="812" t="s">
        <v>5</v>
      </c>
      <c r="C1223" s="812" t="s">
        <v>6</v>
      </c>
      <c r="D1223" s="813" t="s">
        <v>7</v>
      </c>
      <c r="E1223" s="814" t="s">
        <v>788</v>
      </c>
      <c r="F1223" s="814" t="s">
        <v>788</v>
      </c>
      <c r="G1223" s="814" t="s">
        <v>1397</v>
      </c>
    </row>
    <row r="1224" spans="2:7">
      <c r="B1224" s="815"/>
      <c r="C1224" s="815"/>
      <c r="D1224" s="816"/>
      <c r="E1224" s="814" t="s">
        <v>790</v>
      </c>
      <c r="F1224" s="814" t="s">
        <v>10</v>
      </c>
      <c r="G1224" s="814" t="s">
        <v>11</v>
      </c>
    </row>
    <row r="1225" spans="2:7">
      <c r="B1225" s="909" t="s">
        <v>1406</v>
      </c>
      <c r="C1225" s="909" t="s">
        <v>1407</v>
      </c>
      <c r="D1225" s="817" t="s">
        <v>1408</v>
      </c>
      <c r="E1225" s="818">
        <f>F1225-5</f>
        <v>44372</v>
      </c>
      <c r="F1225" s="818">
        <v>44377</v>
      </c>
      <c r="G1225" s="818">
        <f>F1225+11</f>
        <v>44388</v>
      </c>
    </row>
    <row r="1226" spans="2:7">
      <c r="B1226" s="909" t="s">
        <v>1409</v>
      </c>
      <c r="C1226" s="909" t="s">
        <v>1399</v>
      </c>
      <c r="D1226" s="819"/>
      <c r="E1226" s="818">
        <f t="shared" ref="E1226:G1229" si="331">E1225+7</f>
        <v>44379</v>
      </c>
      <c r="F1226" s="818">
        <v>44385</v>
      </c>
      <c r="G1226" s="818">
        <f t="shared" si="331"/>
        <v>44395</v>
      </c>
    </row>
    <row r="1227" spans="2:7">
      <c r="B1227" s="909" t="s">
        <v>1410</v>
      </c>
      <c r="C1227" s="909" t="s">
        <v>1411</v>
      </c>
      <c r="D1227" s="819"/>
      <c r="E1227" s="818">
        <f t="shared" si="331"/>
        <v>44386</v>
      </c>
      <c r="F1227" s="818">
        <f t="shared" si="331"/>
        <v>44392</v>
      </c>
      <c r="G1227" s="818">
        <f t="shared" si="331"/>
        <v>44402</v>
      </c>
    </row>
    <row r="1228" spans="2:7">
      <c r="B1228" s="909" t="s">
        <v>1412</v>
      </c>
      <c r="C1228" s="909" t="s">
        <v>1413</v>
      </c>
      <c r="D1228" s="819"/>
      <c r="E1228" s="818">
        <f t="shared" si="331"/>
        <v>44393</v>
      </c>
      <c r="F1228" s="818">
        <f t="shared" si="331"/>
        <v>44399</v>
      </c>
      <c r="G1228" s="818">
        <f t="shared" si="331"/>
        <v>44409</v>
      </c>
    </row>
    <row r="1229" spans="2:7">
      <c r="B1229" s="909" t="s">
        <v>1414</v>
      </c>
      <c r="C1229" s="909" t="s">
        <v>1415</v>
      </c>
      <c r="D1229" s="821"/>
      <c r="E1229" s="818">
        <f t="shared" si="331"/>
        <v>44400</v>
      </c>
      <c r="F1229" s="818">
        <f t="shared" si="331"/>
        <v>44406</v>
      </c>
      <c r="G1229" s="818">
        <f t="shared" si="331"/>
        <v>44416</v>
      </c>
    </row>
    <row r="1230" ht="18" spans="2:7">
      <c r="B1230" s="914"/>
      <c r="C1230" s="873"/>
      <c r="D1230" s="830"/>
      <c r="E1230" s="823"/>
      <c r="F1230" s="823"/>
      <c r="G1230" s="823"/>
    </row>
    <row r="1231" spans="2:7">
      <c r="B1231" s="873"/>
      <c r="C1231" s="873"/>
      <c r="D1231" s="830"/>
      <c r="E1231" s="823"/>
      <c r="F1231" s="823"/>
      <c r="G1231" s="823"/>
    </row>
    <row r="1232" spans="2:7">
      <c r="B1232" s="812" t="s">
        <v>5</v>
      </c>
      <c r="C1232" s="812" t="s">
        <v>6</v>
      </c>
      <c r="D1232" s="813" t="s">
        <v>7</v>
      </c>
      <c r="E1232" s="814" t="s">
        <v>788</v>
      </c>
      <c r="F1232" s="814" t="s">
        <v>788</v>
      </c>
      <c r="G1232" s="814" t="s">
        <v>1397</v>
      </c>
    </row>
    <row r="1233" spans="2:7">
      <c r="B1233" s="815"/>
      <c r="C1233" s="815"/>
      <c r="D1233" s="816"/>
      <c r="E1233" s="814" t="s">
        <v>790</v>
      </c>
      <c r="F1233" s="814" t="s">
        <v>10</v>
      </c>
      <c r="G1233" s="814" t="s">
        <v>11</v>
      </c>
    </row>
    <row r="1234" spans="2:7">
      <c r="B1234" s="909" t="s">
        <v>1416</v>
      </c>
      <c r="C1234" s="909" t="s">
        <v>1417</v>
      </c>
      <c r="D1234" s="817" t="s">
        <v>1418</v>
      </c>
      <c r="E1234" s="818">
        <f>F1234-3</f>
        <v>44375</v>
      </c>
      <c r="F1234" s="818">
        <v>44378</v>
      </c>
      <c r="G1234" s="818">
        <f>F1234+14</f>
        <v>44392</v>
      </c>
    </row>
    <row r="1235" spans="2:7">
      <c r="B1235" s="909" t="s">
        <v>1419</v>
      </c>
      <c r="C1235" s="909" t="s">
        <v>1420</v>
      </c>
      <c r="D1235" s="819"/>
      <c r="E1235" s="818">
        <f t="shared" ref="E1235:E1238" si="332">F1235-3</f>
        <v>44382</v>
      </c>
      <c r="F1235" s="818">
        <v>44385</v>
      </c>
      <c r="G1235" s="818">
        <f t="shared" ref="G1235:G1238" si="333">F1235+14</f>
        <v>44399</v>
      </c>
    </row>
    <row r="1236" spans="2:7">
      <c r="B1236" s="909" t="s">
        <v>1421</v>
      </c>
      <c r="C1236" s="909" t="s">
        <v>1422</v>
      </c>
      <c r="D1236" s="819"/>
      <c r="E1236" s="818">
        <f t="shared" si="332"/>
        <v>44389</v>
      </c>
      <c r="F1236" s="818">
        <v>44392</v>
      </c>
      <c r="G1236" s="818">
        <f t="shared" si="333"/>
        <v>44406</v>
      </c>
    </row>
    <row r="1237" spans="2:7">
      <c r="B1237" s="909" t="s">
        <v>1423</v>
      </c>
      <c r="C1237" s="909" t="s">
        <v>1420</v>
      </c>
      <c r="D1237" s="819"/>
      <c r="E1237" s="818">
        <f t="shared" si="332"/>
        <v>44396</v>
      </c>
      <c r="F1237" s="818">
        <v>44399</v>
      </c>
      <c r="G1237" s="818">
        <f t="shared" si="333"/>
        <v>44413</v>
      </c>
    </row>
    <row r="1238" spans="2:7">
      <c r="B1238" s="909" t="s">
        <v>1424</v>
      </c>
      <c r="C1238" s="909" t="s">
        <v>1420</v>
      </c>
      <c r="D1238" s="821"/>
      <c r="E1238" s="818">
        <f t="shared" si="332"/>
        <v>44403</v>
      </c>
      <c r="F1238" s="818">
        <v>44406</v>
      </c>
      <c r="G1238" s="818">
        <f t="shared" si="333"/>
        <v>44420</v>
      </c>
    </row>
    <row r="1240" spans="2:7">
      <c r="B1240" s="812" t="s">
        <v>5</v>
      </c>
      <c r="C1240" s="812" t="s">
        <v>6</v>
      </c>
      <c r="D1240" s="813" t="s">
        <v>7</v>
      </c>
      <c r="E1240" s="814" t="s">
        <v>788</v>
      </c>
      <c r="F1240" s="814" t="s">
        <v>788</v>
      </c>
      <c r="G1240" s="814" t="s">
        <v>1425</v>
      </c>
    </row>
    <row r="1241" spans="2:7">
      <c r="B1241" s="815"/>
      <c r="C1241" s="815"/>
      <c r="D1241" s="816"/>
      <c r="E1241" s="814" t="s">
        <v>790</v>
      </c>
      <c r="F1241" s="814" t="s">
        <v>10</v>
      </c>
      <c r="G1241" s="814" t="s">
        <v>11</v>
      </c>
    </row>
    <row r="1242" spans="2:7">
      <c r="B1242" s="909" t="s">
        <v>721</v>
      </c>
      <c r="C1242" s="909" t="s">
        <v>1426</v>
      </c>
      <c r="D1242" s="817" t="s">
        <v>1427</v>
      </c>
      <c r="E1242" s="818">
        <f>F1242-3</f>
        <v>44379</v>
      </c>
      <c r="F1242" s="818">
        <v>44382</v>
      </c>
      <c r="G1242" s="818">
        <f>F1242+14</f>
        <v>44396</v>
      </c>
    </row>
    <row r="1243" spans="2:7">
      <c r="B1243" s="909" t="s">
        <v>1428</v>
      </c>
      <c r="C1243" s="909" t="s">
        <v>1429</v>
      </c>
      <c r="D1243" s="819"/>
      <c r="E1243" s="818">
        <f t="shared" ref="E1243:E1245" si="334">F1243-3</f>
        <v>44386</v>
      </c>
      <c r="F1243" s="818">
        <v>44389</v>
      </c>
      <c r="G1243" s="818">
        <f t="shared" ref="G1243:G1245" si="335">F1243+14</f>
        <v>44403</v>
      </c>
    </row>
    <row r="1244" spans="2:7">
      <c r="B1244" s="909" t="s">
        <v>1430</v>
      </c>
      <c r="C1244" s="909" t="s">
        <v>1431</v>
      </c>
      <c r="D1244" s="819"/>
      <c r="E1244" s="818">
        <f t="shared" si="334"/>
        <v>44393</v>
      </c>
      <c r="F1244" s="818">
        <v>44396</v>
      </c>
      <c r="G1244" s="818">
        <f t="shared" si="335"/>
        <v>44410</v>
      </c>
    </row>
    <row r="1245" spans="2:7">
      <c r="B1245" s="909" t="s">
        <v>1432</v>
      </c>
      <c r="C1245" s="909" t="s">
        <v>1433</v>
      </c>
      <c r="D1245" s="821"/>
      <c r="E1245" s="818">
        <f t="shared" si="334"/>
        <v>44400</v>
      </c>
      <c r="F1245" s="818">
        <v>44403</v>
      </c>
      <c r="G1245" s="818">
        <f t="shared" si="335"/>
        <v>44417</v>
      </c>
    </row>
    <row r="1246" spans="2:7">
      <c r="B1246" s="873"/>
      <c r="C1246" s="873"/>
      <c r="D1246" s="830"/>
      <c r="E1246" s="823"/>
      <c r="F1246" s="823"/>
      <c r="G1246" s="823"/>
    </row>
    <row r="1247" spans="2:7">
      <c r="B1247" s="812" t="s">
        <v>5</v>
      </c>
      <c r="C1247" s="812" t="s">
        <v>6</v>
      </c>
      <c r="D1247" s="813" t="s">
        <v>7</v>
      </c>
      <c r="E1247" s="814" t="s">
        <v>788</v>
      </c>
      <c r="F1247" s="814" t="s">
        <v>788</v>
      </c>
      <c r="G1247" s="814" t="s">
        <v>1397</v>
      </c>
    </row>
    <row r="1248" spans="2:7">
      <c r="B1248" s="815"/>
      <c r="C1248" s="815"/>
      <c r="D1248" s="816"/>
      <c r="E1248" s="814" t="s">
        <v>790</v>
      </c>
      <c r="F1248" s="814" t="s">
        <v>10</v>
      </c>
      <c r="G1248" s="814" t="s">
        <v>11</v>
      </c>
    </row>
    <row r="1249" spans="2:7">
      <c r="B1249" s="909" t="s">
        <v>246</v>
      </c>
      <c r="C1249" s="909"/>
      <c r="D1249" s="817" t="s">
        <v>1434</v>
      </c>
      <c r="E1249" s="844">
        <f>F1249-4</f>
        <v>44377</v>
      </c>
      <c r="F1249" s="844">
        <v>44381</v>
      </c>
      <c r="G1249" s="844">
        <f>F1249+15</f>
        <v>44396</v>
      </c>
    </row>
    <row r="1250" spans="2:7">
      <c r="B1250" s="909" t="s">
        <v>246</v>
      </c>
      <c r="C1250" s="909"/>
      <c r="D1250" s="819"/>
      <c r="E1250" s="844">
        <f t="shared" ref="E1250:E1252" si="336">F1250-4</f>
        <v>44384</v>
      </c>
      <c r="F1250" s="844">
        <v>44388</v>
      </c>
      <c r="G1250" s="844">
        <f t="shared" ref="G1250:G1252" si="337">F1250+15</f>
        <v>44403</v>
      </c>
    </row>
    <row r="1251" spans="2:7">
      <c r="B1251" s="909" t="s">
        <v>665</v>
      </c>
      <c r="C1251" s="909" t="s">
        <v>1435</v>
      </c>
      <c r="D1251" s="819"/>
      <c r="E1251" s="818">
        <f t="shared" si="336"/>
        <v>44391</v>
      </c>
      <c r="F1251" s="818">
        <v>44395</v>
      </c>
      <c r="G1251" s="818">
        <f t="shared" si="337"/>
        <v>44410</v>
      </c>
    </row>
    <row r="1252" spans="2:7">
      <c r="B1252" s="909" t="s">
        <v>246</v>
      </c>
      <c r="C1252" s="909"/>
      <c r="D1252" s="821"/>
      <c r="E1252" s="844">
        <f t="shared" si="336"/>
        <v>44398</v>
      </c>
      <c r="F1252" s="844">
        <v>44402</v>
      </c>
      <c r="G1252" s="844">
        <f t="shared" si="337"/>
        <v>44417</v>
      </c>
    </row>
    <row r="1253" spans="2:7">
      <c r="B1253" s="829"/>
      <c r="C1253" s="873"/>
      <c r="D1253" s="830"/>
      <c r="E1253" s="823"/>
      <c r="F1253" s="823"/>
      <c r="G1253" s="823"/>
    </row>
    <row r="1254" spans="2:7">
      <c r="B1254" s="812" t="s">
        <v>5</v>
      </c>
      <c r="C1254" s="812" t="s">
        <v>6</v>
      </c>
      <c r="D1254" s="813" t="s">
        <v>7</v>
      </c>
      <c r="E1254" s="814" t="s">
        <v>788</v>
      </c>
      <c r="F1254" s="814" t="s">
        <v>788</v>
      </c>
      <c r="G1254" s="814" t="s">
        <v>664</v>
      </c>
    </row>
    <row r="1255" spans="2:7">
      <c r="B1255" s="815"/>
      <c r="C1255" s="815"/>
      <c r="D1255" s="816"/>
      <c r="E1255" s="814" t="s">
        <v>790</v>
      </c>
      <c r="F1255" s="814" t="s">
        <v>10</v>
      </c>
      <c r="G1255" s="814" t="s">
        <v>11</v>
      </c>
    </row>
    <row r="1256" spans="2:7">
      <c r="B1256" s="909" t="s">
        <v>1436</v>
      </c>
      <c r="C1256" s="909" t="s">
        <v>1114</v>
      </c>
      <c r="D1256" s="817" t="s">
        <v>1437</v>
      </c>
      <c r="E1256" s="818">
        <f>F1256-4</f>
        <v>44379</v>
      </c>
      <c r="F1256" s="818">
        <v>44383</v>
      </c>
      <c r="G1256" s="818">
        <f>F1256+14</f>
        <v>44397</v>
      </c>
    </row>
    <row r="1257" spans="2:7">
      <c r="B1257" s="909" t="s">
        <v>1438</v>
      </c>
      <c r="C1257" s="909" t="s">
        <v>1439</v>
      </c>
      <c r="D1257" s="819"/>
      <c r="E1257" s="818">
        <f>E1256+7</f>
        <v>44386</v>
      </c>
      <c r="F1257" s="818">
        <v>44390</v>
      </c>
      <c r="G1257" s="818">
        <f>G1256+7</f>
        <v>44404</v>
      </c>
    </row>
    <row r="1258" spans="2:7">
      <c r="B1258" s="909" t="s">
        <v>1440</v>
      </c>
      <c r="C1258" s="909" t="s">
        <v>1441</v>
      </c>
      <c r="D1258" s="819"/>
      <c r="E1258" s="818">
        <f t="shared" ref="E1258:E1260" si="338">E1257+7</f>
        <v>44393</v>
      </c>
      <c r="F1258" s="818">
        <v>44397</v>
      </c>
      <c r="G1258" s="818">
        <f t="shared" ref="G1258:G1260" si="339">G1257+7</f>
        <v>44411</v>
      </c>
    </row>
    <row r="1259" spans="2:7">
      <c r="B1259" s="909" t="s">
        <v>1442</v>
      </c>
      <c r="C1259" s="909" t="s">
        <v>1443</v>
      </c>
      <c r="D1259" s="819"/>
      <c r="E1259" s="818">
        <f t="shared" si="338"/>
        <v>44400</v>
      </c>
      <c r="F1259" s="818">
        <v>44404</v>
      </c>
      <c r="G1259" s="818">
        <f t="shared" si="339"/>
        <v>44418</v>
      </c>
    </row>
    <row r="1260" spans="2:7">
      <c r="B1260" s="909"/>
      <c r="C1260" s="909"/>
      <c r="D1260" s="821"/>
      <c r="E1260" s="818">
        <f t="shared" si="338"/>
        <v>44407</v>
      </c>
      <c r="F1260" s="818">
        <f>F1259+7</f>
        <v>44411</v>
      </c>
      <c r="G1260" s="818">
        <f t="shared" si="339"/>
        <v>44425</v>
      </c>
    </row>
    <row r="1261" spans="2:7">
      <c r="B1261" s="915"/>
      <c r="C1261" s="915"/>
      <c r="D1261" s="854"/>
      <c r="E1261" s="854"/>
      <c r="F1261" s="839"/>
      <c r="G1261" s="839"/>
    </row>
    <row r="1262" spans="1:7">
      <c r="A1262" s="798" t="s">
        <v>1444</v>
      </c>
      <c r="C1262" s="838"/>
      <c r="D1262" s="854"/>
      <c r="E1262" s="854"/>
      <c r="F1262" s="916"/>
      <c r="G1262" s="916"/>
    </row>
    <row r="1263" spans="2:7">
      <c r="B1263" s="812" t="s">
        <v>5</v>
      </c>
      <c r="C1263" s="812" t="s">
        <v>6</v>
      </c>
      <c r="D1263" s="813" t="s">
        <v>7</v>
      </c>
      <c r="E1263" s="814" t="s">
        <v>788</v>
      </c>
      <c r="F1263" s="814" t="s">
        <v>788</v>
      </c>
      <c r="G1263" s="814" t="s">
        <v>1444</v>
      </c>
    </row>
    <row r="1264" spans="2:7">
      <c r="B1264" s="815"/>
      <c r="C1264" s="815"/>
      <c r="D1264" s="816"/>
      <c r="E1264" s="814" t="s">
        <v>790</v>
      </c>
      <c r="F1264" s="814" t="s">
        <v>10</v>
      </c>
      <c r="G1264" s="814" t="s">
        <v>11</v>
      </c>
    </row>
    <row r="1265" spans="2:7">
      <c r="B1265" s="909" t="s">
        <v>1416</v>
      </c>
      <c r="C1265" s="909" t="s">
        <v>1417</v>
      </c>
      <c r="D1265" s="817" t="s">
        <v>1418</v>
      </c>
      <c r="E1265" s="818">
        <f>F1265-3</f>
        <v>44375</v>
      </c>
      <c r="F1265" s="818">
        <v>44378</v>
      </c>
      <c r="G1265" s="818">
        <f>F1265+19</f>
        <v>44397</v>
      </c>
    </row>
    <row r="1266" spans="2:7">
      <c r="B1266" s="909" t="s">
        <v>1419</v>
      </c>
      <c r="C1266" s="909" t="s">
        <v>1420</v>
      </c>
      <c r="D1266" s="819"/>
      <c r="E1266" s="818">
        <f t="shared" ref="E1266:E1269" si="340">F1266-3</f>
        <v>44382</v>
      </c>
      <c r="F1266" s="818">
        <v>44385</v>
      </c>
      <c r="G1266" s="818">
        <f t="shared" ref="G1266:G1269" si="341">F1266+19</f>
        <v>44404</v>
      </c>
    </row>
    <row r="1267" spans="2:7">
      <c r="B1267" s="909" t="s">
        <v>1421</v>
      </c>
      <c r="C1267" s="909" t="s">
        <v>1422</v>
      </c>
      <c r="D1267" s="819"/>
      <c r="E1267" s="818">
        <f t="shared" si="340"/>
        <v>44389</v>
      </c>
      <c r="F1267" s="818">
        <v>44392</v>
      </c>
      <c r="G1267" s="818">
        <f t="shared" si="341"/>
        <v>44411</v>
      </c>
    </row>
    <row r="1268" spans="2:7">
      <c r="B1268" s="909" t="s">
        <v>1423</v>
      </c>
      <c r="C1268" s="909" t="s">
        <v>1420</v>
      </c>
      <c r="D1268" s="819"/>
      <c r="E1268" s="818">
        <f t="shared" si="340"/>
        <v>44396</v>
      </c>
      <c r="F1268" s="818">
        <v>44399</v>
      </c>
      <c r="G1268" s="818">
        <f t="shared" si="341"/>
        <v>44418</v>
      </c>
    </row>
    <row r="1269" spans="2:7">
      <c r="B1269" s="909" t="s">
        <v>1424</v>
      </c>
      <c r="C1269" s="909" t="s">
        <v>1420</v>
      </c>
      <c r="D1269" s="821"/>
      <c r="E1269" s="818">
        <f t="shared" si="340"/>
        <v>44403</v>
      </c>
      <c r="F1269" s="818">
        <v>44406</v>
      </c>
      <c r="G1269" s="818">
        <f t="shared" si="341"/>
        <v>44425</v>
      </c>
    </row>
    <row r="1270" spans="2:8">
      <c r="B1270" s="873"/>
      <c r="C1270" s="874"/>
      <c r="D1270" s="830"/>
      <c r="E1270" s="823"/>
      <c r="F1270" s="823"/>
      <c r="G1270" s="823"/>
      <c r="H1270" s="835"/>
    </row>
    <row r="1271" spans="1:8">
      <c r="A1271" s="917" t="s">
        <v>1445</v>
      </c>
      <c r="B1271" s="873"/>
      <c r="C1271" s="873"/>
      <c r="D1271" s="830"/>
      <c r="E1271" s="823"/>
      <c r="F1271" s="823"/>
      <c r="G1271" s="823"/>
      <c r="H1271" s="823"/>
    </row>
    <row r="1272" spans="2:8">
      <c r="B1272" s="812" t="s">
        <v>5</v>
      </c>
      <c r="C1272" s="812" t="s">
        <v>6</v>
      </c>
      <c r="D1272" s="813" t="s">
        <v>7</v>
      </c>
      <c r="E1272" s="814" t="s">
        <v>788</v>
      </c>
      <c r="F1272" s="814" t="s">
        <v>788</v>
      </c>
      <c r="G1272" s="814" t="s">
        <v>1445</v>
      </c>
      <c r="H1272" s="823"/>
    </row>
    <row r="1273" spans="2:8">
      <c r="B1273" s="815"/>
      <c r="C1273" s="815"/>
      <c r="D1273" s="816"/>
      <c r="E1273" s="814" t="s">
        <v>790</v>
      </c>
      <c r="F1273" s="814" t="s">
        <v>10</v>
      </c>
      <c r="G1273" s="814" t="s">
        <v>11</v>
      </c>
      <c r="H1273" s="823"/>
    </row>
    <row r="1274" spans="2:8">
      <c r="B1274" s="909" t="s">
        <v>1446</v>
      </c>
      <c r="C1274" s="909" t="s">
        <v>1447</v>
      </c>
      <c r="D1274" s="817" t="s">
        <v>1448</v>
      </c>
      <c r="E1274" s="818">
        <f>F1274-4</f>
        <v>44374</v>
      </c>
      <c r="F1274" s="818">
        <v>44378</v>
      </c>
      <c r="G1274" s="818">
        <f>F1274+16</f>
        <v>44394</v>
      </c>
      <c r="H1274" s="823"/>
    </row>
    <row r="1275" spans="1:8">
      <c r="A1275" s="798"/>
      <c r="B1275" s="909" t="s">
        <v>764</v>
      </c>
      <c r="C1275" s="909" t="s">
        <v>765</v>
      </c>
      <c r="D1275" s="819"/>
      <c r="E1275" s="818">
        <f t="shared" ref="E1275:E1277" si="342">F1275-4</f>
        <v>44381</v>
      </c>
      <c r="F1275" s="818">
        <v>44385</v>
      </c>
      <c r="G1275" s="818">
        <f t="shared" ref="G1275:G1277" si="343">F1275+16</f>
        <v>44401</v>
      </c>
      <c r="H1275" s="839"/>
    </row>
    <row r="1276" spans="1:8">
      <c r="A1276" s="798"/>
      <c r="B1276" s="909" t="s">
        <v>767</v>
      </c>
      <c r="C1276" s="909" t="s">
        <v>1449</v>
      </c>
      <c r="D1276" s="819"/>
      <c r="E1276" s="818">
        <f t="shared" si="342"/>
        <v>44388</v>
      </c>
      <c r="F1276" s="818">
        <v>44392</v>
      </c>
      <c r="G1276" s="818">
        <f t="shared" si="343"/>
        <v>44408</v>
      </c>
      <c r="H1276" s="839"/>
    </row>
    <row r="1277" spans="1:8">
      <c r="A1277" s="798"/>
      <c r="B1277" s="909" t="s">
        <v>1450</v>
      </c>
      <c r="C1277" s="909" t="s">
        <v>1451</v>
      </c>
      <c r="D1277" s="821"/>
      <c r="E1277" s="818">
        <f t="shared" si="342"/>
        <v>44395</v>
      </c>
      <c r="F1277" s="818">
        <v>44399</v>
      </c>
      <c r="G1277" s="818">
        <f t="shared" si="343"/>
        <v>44415</v>
      </c>
      <c r="H1277" s="835"/>
    </row>
    <row r="1278" spans="1:8">
      <c r="A1278" s="798"/>
      <c r="B1278" s="880"/>
      <c r="C1278" s="873"/>
      <c r="D1278" s="830"/>
      <c r="E1278" s="823"/>
      <c r="F1278" s="823"/>
      <c r="G1278" s="823"/>
      <c r="H1278" s="835"/>
    </row>
    <row r="1279" spans="1:8">
      <c r="A1279" s="798" t="s">
        <v>696</v>
      </c>
      <c r="B1279" s="880"/>
      <c r="C1279" s="873"/>
      <c r="D1279" s="830"/>
      <c r="E1279" s="823"/>
      <c r="F1279" s="823"/>
      <c r="G1279" s="823"/>
      <c r="H1279" s="835"/>
    </row>
    <row r="1280" spans="1:8">
      <c r="A1280" s="798"/>
      <c r="B1280" s="812" t="s">
        <v>5</v>
      </c>
      <c r="C1280" s="812" t="s">
        <v>6</v>
      </c>
      <c r="D1280" s="813" t="s">
        <v>7</v>
      </c>
      <c r="E1280" s="814" t="s">
        <v>788</v>
      </c>
      <c r="F1280" s="814" t="s">
        <v>788</v>
      </c>
      <c r="G1280" s="814" t="s">
        <v>696</v>
      </c>
      <c r="H1280" s="835"/>
    </row>
    <row r="1281" spans="1:8">
      <c r="A1281" s="798"/>
      <c r="B1281" s="815"/>
      <c r="C1281" s="815"/>
      <c r="D1281" s="816"/>
      <c r="E1281" s="814" t="s">
        <v>790</v>
      </c>
      <c r="F1281" s="814" t="s">
        <v>10</v>
      </c>
      <c r="G1281" s="814" t="s">
        <v>11</v>
      </c>
      <c r="H1281" s="835"/>
    </row>
    <row r="1282" spans="1:8">
      <c r="A1282" s="798"/>
      <c r="B1282" s="909" t="s">
        <v>1452</v>
      </c>
      <c r="C1282" s="909" t="s">
        <v>660</v>
      </c>
      <c r="D1282" s="817" t="s">
        <v>1453</v>
      </c>
      <c r="E1282" s="818">
        <f t="shared" ref="E1282:E1286" si="344">F1282-4</f>
        <v>44375</v>
      </c>
      <c r="F1282" s="818">
        <v>44379</v>
      </c>
      <c r="G1282" s="818">
        <f t="shared" ref="G1282:G1286" si="345">F1282+17</f>
        <v>44396</v>
      </c>
      <c r="H1282" s="835"/>
    </row>
    <row r="1283" spans="1:8">
      <c r="A1283" s="798"/>
      <c r="B1283" s="909" t="s">
        <v>1454</v>
      </c>
      <c r="C1283" s="909" t="s">
        <v>1455</v>
      </c>
      <c r="D1283" s="819"/>
      <c r="E1283" s="818">
        <f t="shared" si="344"/>
        <v>44382</v>
      </c>
      <c r="F1283" s="818">
        <v>44386</v>
      </c>
      <c r="G1283" s="818">
        <f t="shared" si="345"/>
        <v>44403</v>
      </c>
      <c r="H1283" s="835"/>
    </row>
    <row r="1284" spans="1:8">
      <c r="A1284" s="798"/>
      <c r="B1284" s="909" t="s">
        <v>1456</v>
      </c>
      <c r="C1284" s="909"/>
      <c r="D1284" s="819"/>
      <c r="E1284" s="818">
        <f t="shared" si="344"/>
        <v>44389</v>
      </c>
      <c r="F1284" s="818">
        <v>44393</v>
      </c>
      <c r="G1284" s="818">
        <f t="shared" si="345"/>
        <v>44410</v>
      </c>
      <c r="H1284" s="835"/>
    </row>
    <row r="1285" spans="1:8">
      <c r="A1285" s="798"/>
      <c r="B1285" s="909" t="s">
        <v>1457</v>
      </c>
      <c r="C1285" s="909" t="s">
        <v>1458</v>
      </c>
      <c r="D1285" s="819"/>
      <c r="E1285" s="818">
        <f t="shared" si="344"/>
        <v>44396</v>
      </c>
      <c r="F1285" s="818">
        <v>44400</v>
      </c>
      <c r="G1285" s="818">
        <f t="shared" si="345"/>
        <v>44417</v>
      </c>
      <c r="H1285" s="835"/>
    </row>
    <row r="1286" spans="1:8">
      <c r="A1286" s="798"/>
      <c r="B1286" s="909" t="s">
        <v>1459</v>
      </c>
      <c r="C1286" s="909" t="s">
        <v>1460</v>
      </c>
      <c r="D1286" s="821"/>
      <c r="E1286" s="818">
        <f t="shared" si="344"/>
        <v>44403</v>
      </c>
      <c r="F1286" s="818">
        <v>44407</v>
      </c>
      <c r="G1286" s="818">
        <f t="shared" si="345"/>
        <v>44424</v>
      </c>
      <c r="H1286" s="835"/>
    </row>
    <row r="1287" spans="1:8">
      <c r="A1287" s="798"/>
      <c r="D1287" s="830"/>
      <c r="E1287" s="823"/>
      <c r="F1287" s="823"/>
      <c r="G1287" s="800"/>
      <c r="H1287" s="830"/>
    </row>
    <row r="1288" spans="1:8">
      <c r="A1288" s="798" t="s">
        <v>1461</v>
      </c>
      <c r="D1288" s="830"/>
      <c r="E1288" s="823"/>
      <c r="F1288" s="823"/>
      <c r="G1288" s="800"/>
      <c r="H1288" s="830"/>
    </row>
    <row r="1289" spans="1:8">
      <c r="A1289" s="798"/>
      <c r="B1289" s="812" t="s">
        <v>5</v>
      </c>
      <c r="C1289" s="812" t="s">
        <v>6</v>
      </c>
      <c r="D1289" s="813" t="s">
        <v>7</v>
      </c>
      <c r="E1289" s="814" t="s">
        <v>788</v>
      </c>
      <c r="F1289" s="814" t="s">
        <v>788</v>
      </c>
      <c r="G1289" s="814" t="s">
        <v>1397</v>
      </c>
      <c r="H1289" s="814" t="s">
        <v>1461</v>
      </c>
    </row>
    <row r="1290" spans="1:8">
      <c r="A1290" s="798"/>
      <c r="B1290" s="815"/>
      <c r="C1290" s="815"/>
      <c r="D1290" s="816"/>
      <c r="E1290" s="814" t="s">
        <v>790</v>
      </c>
      <c r="F1290" s="814" t="s">
        <v>10</v>
      </c>
      <c r="G1290" s="814" t="s">
        <v>11</v>
      </c>
      <c r="H1290" s="814" t="s">
        <v>11</v>
      </c>
    </row>
    <row r="1291" spans="1:8">
      <c r="A1291" s="798"/>
      <c r="B1291" s="909" t="s">
        <v>1436</v>
      </c>
      <c r="C1291" s="909" t="s">
        <v>1114</v>
      </c>
      <c r="D1291" s="817" t="s">
        <v>1437</v>
      </c>
      <c r="E1291" s="818">
        <f>F1291-4</f>
        <v>44379</v>
      </c>
      <c r="F1291" s="818">
        <v>44383</v>
      </c>
      <c r="G1291" s="818">
        <f>F1291+14</f>
        <v>44397</v>
      </c>
      <c r="H1291" s="818" t="s">
        <v>1462</v>
      </c>
    </row>
    <row r="1292" spans="2:8">
      <c r="B1292" s="909" t="s">
        <v>1438</v>
      </c>
      <c r="C1292" s="909" t="s">
        <v>1439</v>
      </c>
      <c r="D1292" s="819"/>
      <c r="E1292" s="818">
        <f>E1291+7</f>
        <v>44386</v>
      </c>
      <c r="F1292" s="818">
        <v>44390</v>
      </c>
      <c r="G1292" s="818">
        <f>G1291+7</f>
        <v>44404</v>
      </c>
      <c r="H1292" s="818" t="s">
        <v>1462</v>
      </c>
    </row>
    <row r="1293" spans="2:8">
      <c r="B1293" s="909" t="s">
        <v>1440</v>
      </c>
      <c r="C1293" s="909" t="s">
        <v>1441</v>
      </c>
      <c r="D1293" s="819"/>
      <c r="E1293" s="818">
        <f t="shared" ref="E1293:E1295" si="346">E1292+7</f>
        <v>44393</v>
      </c>
      <c r="F1293" s="818">
        <v>44397</v>
      </c>
      <c r="G1293" s="818">
        <f t="shared" ref="G1293:G1295" si="347">G1292+7</f>
        <v>44411</v>
      </c>
      <c r="H1293" s="818" t="s">
        <v>1462</v>
      </c>
    </row>
    <row r="1294" spans="2:8">
      <c r="B1294" s="909" t="s">
        <v>1442</v>
      </c>
      <c r="C1294" s="909" t="s">
        <v>1443</v>
      </c>
      <c r="D1294" s="819"/>
      <c r="E1294" s="818">
        <f t="shared" si="346"/>
        <v>44400</v>
      </c>
      <c r="F1294" s="818">
        <v>44404</v>
      </c>
      <c r="G1294" s="818">
        <f t="shared" si="347"/>
        <v>44418</v>
      </c>
      <c r="H1294" s="818" t="s">
        <v>1462</v>
      </c>
    </row>
    <row r="1295" spans="2:8">
      <c r="B1295" s="909"/>
      <c r="C1295" s="909"/>
      <c r="D1295" s="821"/>
      <c r="E1295" s="818">
        <f t="shared" si="346"/>
        <v>44407</v>
      </c>
      <c r="F1295" s="818">
        <f>F1294+7</f>
        <v>44411</v>
      </c>
      <c r="G1295" s="818">
        <f t="shared" si="347"/>
        <v>44425</v>
      </c>
      <c r="H1295" s="818" t="s">
        <v>1462</v>
      </c>
    </row>
    <row r="1296" spans="2:8">
      <c r="B1296" s="873"/>
      <c r="C1296" s="874"/>
      <c r="D1296" s="830"/>
      <c r="E1296" s="823"/>
      <c r="F1296" s="823"/>
      <c r="G1296" s="823"/>
      <c r="H1296" s="823"/>
    </row>
    <row r="1297" spans="1:8">
      <c r="A1297" s="917" t="s">
        <v>1463</v>
      </c>
      <c r="B1297" s="918"/>
      <c r="C1297" s="838"/>
      <c r="D1297" s="854"/>
      <c r="E1297" s="854"/>
      <c r="F1297" s="839"/>
      <c r="G1297" s="854"/>
      <c r="H1297" s="839"/>
    </row>
    <row r="1298" spans="2:7">
      <c r="B1298" s="798"/>
      <c r="C1298" s="798"/>
      <c r="G1298" s="823"/>
    </row>
    <row r="1299" spans="2:8">
      <c r="B1299" s="812" t="s">
        <v>5</v>
      </c>
      <c r="C1299" s="812" t="s">
        <v>6</v>
      </c>
      <c r="D1299" s="813" t="s">
        <v>7</v>
      </c>
      <c r="E1299" s="814" t="s">
        <v>788</v>
      </c>
      <c r="F1299" s="814" t="s">
        <v>788</v>
      </c>
      <c r="G1299" s="814" t="s">
        <v>664</v>
      </c>
      <c r="H1299" s="814" t="s">
        <v>1463</v>
      </c>
    </row>
    <row r="1300" spans="2:8">
      <c r="B1300" s="815"/>
      <c r="C1300" s="815"/>
      <c r="D1300" s="816"/>
      <c r="E1300" s="814" t="s">
        <v>790</v>
      </c>
      <c r="F1300" s="814" t="s">
        <v>10</v>
      </c>
      <c r="G1300" s="814" t="s">
        <v>11</v>
      </c>
      <c r="H1300" s="814" t="s">
        <v>11</v>
      </c>
    </row>
    <row r="1301" spans="2:8">
      <c r="B1301" s="909" t="s">
        <v>1436</v>
      </c>
      <c r="C1301" s="909" t="s">
        <v>1114</v>
      </c>
      <c r="D1301" s="817" t="s">
        <v>1437</v>
      </c>
      <c r="E1301" s="818">
        <f>F1301-4</f>
        <v>44379</v>
      </c>
      <c r="F1301" s="818">
        <v>44383</v>
      </c>
      <c r="G1301" s="818">
        <f>F1301+14</f>
        <v>44397</v>
      </c>
      <c r="H1301" s="818" t="s">
        <v>1462</v>
      </c>
    </row>
    <row r="1302" spans="2:8">
      <c r="B1302" s="909" t="s">
        <v>1438</v>
      </c>
      <c r="C1302" s="909" t="s">
        <v>1439</v>
      </c>
      <c r="D1302" s="819"/>
      <c r="E1302" s="818">
        <f t="shared" ref="E1302:E1305" si="348">F1302-4</f>
        <v>44386</v>
      </c>
      <c r="F1302" s="818">
        <v>44390</v>
      </c>
      <c r="G1302" s="818">
        <f t="shared" ref="G1302:G1305" si="349">F1302+14</f>
        <v>44404</v>
      </c>
      <c r="H1302" s="818" t="s">
        <v>1462</v>
      </c>
    </row>
    <row r="1303" spans="2:8">
      <c r="B1303" s="909" t="s">
        <v>1440</v>
      </c>
      <c r="C1303" s="909" t="s">
        <v>1441</v>
      </c>
      <c r="D1303" s="819"/>
      <c r="E1303" s="818">
        <f t="shared" si="348"/>
        <v>44393</v>
      </c>
      <c r="F1303" s="818">
        <v>44397</v>
      </c>
      <c r="G1303" s="818">
        <f t="shared" si="349"/>
        <v>44411</v>
      </c>
      <c r="H1303" s="818" t="s">
        <v>1462</v>
      </c>
    </row>
    <row r="1304" spans="1:8">
      <c r="A1304" s="798"/>
      <c r="B1304" s="909" t="s">
        <v>1442</v>
      </c>
      <c r="C1304" s="909" t="s">
        <v>1443</v>
      </c>
      <c r="D1304" s="819"/>
      <c r="E1304" s="818">
        <f t="shared" si="348"/>
        <v>44400</v>
      </c>
      <c r="F1304" s="818">
        <v>44404</v>
      </c>
      <c r="G1304" s="818">
        <f t="shared" si="349"/>
        <v>44418</v>
      </c>
      <c r="H1304" s="818" t="s">
        <v>1462</v>
      </c>
    </row>
    <row r="1305" spans="1:8">
      <c r="A1305" s="798"/>
      <c r="B1305" s="909"/>
      <c r="C1305" s="909"/>
      <c r="D1305" s="821"/>
      <c r="E1305" s="818">
        <f t="shared" si="348"/>
        <v>44407</v>
      </c>
      <c r="F1305" s="818">
        <f>F1304+7</f>
        <v>44411</v>
      </c>
      <c r="G1305" s="818">
        <f t="shared" si="349"/>
        <v>44425</v>
      </c>
      <c r="H1305" s="818" t="s">
        <v>1462</v>
      </c>
    </row>
    <row r="1306" spans="2:8">
      <c r="B1306" s="880"/>
      <c r="C1306" s="873"/>
      <c r="D1306" s="830"/>
      <c r="E1306" s="823"/>
      <c r="F1306" s="823"/>
      <c r="G1306" s="823"/>
      <c r="H1306" s="919"/>
    </row>
    <row r="1307" spans="2:8">
      <c r="B1307" s="812" t="s">
        <v>5</v>
      </c>
      <c r="C1307" s="812" t="s">
        <v>6</v>
      </c>
      <c r="D1307" s="813" t="s">
        <v>7</v>
      </c>
      <c r="E1307" s="814" t="s">
        <v>788</v>
      </c>
      <c r="F1307" s="814" t="s">
        <v>788</v>
      </c>
      <c r="G1307" s="814" t="s">
        <v>664</v>
      </c>
      <c r="H1307" s="814" t="s">
        <v>1463</v>
      </c>
    </row>
    <row r="1308" spans="2:8">
      <c r="B1308" s="815"/>
      <c r="C1308" s="815"/>
      <c r="D1308" s="816"/>
      <c r="E1308" s="814" t="s">
        <v>790</v>
      </c>
      <c r="F1308" s="814" t="s">
        <v>10</v>
      </c>
      <c r="G1308" s="814" t="s">
        <v>11</v>
      </c>
      <c r="H1308" s="814" t="s">
        <v>11</v>
      </c>
    </row>
    <row r="1309" spans="2:8">
      <c r="B1309" s="909" t="s">
        <v>1416</v>
      </c>
      <c r="C1309" s="909" t="s">
        <v>1417</v>
      </c>
      <c r="D1309" s="817" t="s">
        <v>1418</v>
      </c>
      <c r="E1309" s="818">
        <f>F1309-3</f>
        <v>44375</v>
      </c>
      <c r="F1309" s="818">
        <v>44378</v>
      </c>
      <c r="G1309" s="818">
        <f>F1309+14</f>
        <v>44392</v>
      </c>
      <c r="H1309" s="818" t="s">
        <v>1462</v>
      </c>
    </row>
    <row r="1310" spans="2:8">
      <c r="B1310" s="909" t="s">
        <v>1419</v>
      </c>
      <c r="C1310" s="909" t="s">
        <v>1420</v>
      </c>
      <c r="D1310" s="819"/>
      <c r="E1310" s="818">
        <f t="shared" ref="E1310:E1313" si="350">F1310-3</f>
        <v>44382</v>
      </c>
      <c r="F1310" s="818">
        <v>44385</v>
      </c>
      <c r="G1310" s="818">
        <f t="shared" ref="G1310:G1313" si="351">F1310+14</f>
        <v>44399</v>
      </c>
      <c r="H1310" s="818" t="s">
        <v>1462</v>
      </c>
    </row>
    <row r="1311" spans="2:8">
      <c r="B1311" s="909" t="s">
        <v>1421</v>
      </c>
      <c r="C1311" s="909" t="s">
        <v>1422</v>
      </c>
      <c r="D1311" s="819"/>
      <c r="E1311" s="818">
        <f t="shared" si="350"/>
        <v>44389</v>
      </c>
      <c r="F1311" s="818">
        <v>44392</v>
      </c>
      <c r="G1311" s="818">
        <f t="shared" si="351"/>
        <v>44406</v>
      </c>
      <c r="H1311" s="818" t="s">
        <v>1462</v>
      </c>
    </row>
    <row r="1312" spans="2:8">
      <c r="B1312" s="909" t="s">
        <v>1423</v>
      </c>
      <c r="C1312" s="909" t="s">
        <v>1420</v>
      </c>
      <c r="D1312" s="819"/>
      <c r="E1312" s="818">
        <f t="shared" si="350"/>
        <v>44396</v>
      </c>
      <c r="F1312" s="818">
        <v>44399</v>
      </c>
      <c r="G1312" s="818">
        <f t="shared" si="351"/>
        <v>44413</v>
      </c>
      <c r="H1312" s="818" t="s">
        <v>1462</v>
      </c>
    </row>
    <row r="1313" spans="2:8">
      <c r="B1313" s="909" t="s">
        <v>1424</v>
      </c>
      <c r="C1313" s="909" t="s">
        <v>1420</v>
      </c>
      <c r="D1313" s="821"/>
      <c r="E1313" s="818">
        <f t="shared" si="350"/>
        <v>44403</v>
      </c>
      <c r="F1313" s="818">
        <v>44406</v>
      </c>
      <c r="G1313" s="818">
        <f t="shared" si="351"/>
        <v>44420</v>
      </c>
      <c r="H1313" s="818" t="s">
        <v>1462</v>
      </c>
    </row>
    <row r="1314" spans="2:8">
      <c r="B1314" s="873"/>
      <c r="C1314" s="873"/>
      <c r="D1314" s="830"/>
      <c r="E1314" s="823"/>
      <c r="F1314" s="823"/>
      <c r="G1314" s="823"/>
      <c r="H1314" s="823"/>
    </row>
    <row r="1315" spans="1:8">
      <c r="A1315" s="799" t="s">
        <v>1464</v>
      </c>
      <c r="B1315" s="873"/>
      <c r="C1315" s="873"/>
      <c r="D1315" s="830"/>
      <c r="E1315" s="823"/>
      <c r="F1315" s="823"/>
      <c r="G1315" s="823"/>
      <c r="H1315" s="823"/>
    </row>
    <row r="1316" spans="2:7">
      <c r="B1316" s="812" t="s">
        <v>5</v>
      </c>
      <c r="C1316" s="812" t="s">
        <v>6</v>
      </c>
      <c r="D1316" s="813" t="s">
        <v>7</v>
      </c>
      <c r="E1316" s="814" t="s">
        <v>788</v>
      </c>
      <c r="F1316" s="814" t="s">
        <v>788</v>
      </c>
      <c r="G1316" s="814" t="s">
        <v>1464</v>
      </c>
    </row>
    <row r="1317" spans="2:7">
      <c r="B1317" s="815"/>
      <c r="C1317" s="815"/>
      <c r="D1317" s="816"/>
      <c r="E1317" s="814" t="s">
        <v>790</v>
      </c>
      <c r="F1317" s="814" t="s">
        <v>10</v>
      </c>
      <c r="G1317" s="814" t="s">
        <v>11</v>
      </c>
    </row>
    <row r="1318" spans="2:7">
      <c r="B1318" s="909" t="s">
        <v>1159</v>
      </c>
      <c r="C1318" s="909" t="s">
        <v>1160</v>
      </c>
      <c r="D1318" s="817" t="s">
        <v>1161</v>
      </c>
      <c r="E1318" s="818">
        <f>F1318-4</f>
        <v>44382</v>
      </c>
      <c r="F1318" s="818">
        <v>44386</v>
      </c>
      <c r="G1318" s="818">
        <f>F1318+30</f>
        <v>44416</v>
      </c>
    </row>
    <row r="1319" spans="2:7">
      <c r="B1319" s="909" t="s">
        <v>681</v>
      </c>
      <c r="C1319" s="909" t="s">
        <v>1163</v>
      </c>
      <c r="D1319" s="819"/>
      <c r="E1319" s="818">
        <f t="shared" ref="E1319:E1322" si="352">F1319-4</f>
        <v>44385</v>
      </c>
      <c r="F1319" s="818">
        <v>44389</v>
      </c>
      <c r="G1319" s="818">
        <f t="shared" ref="G1319:G1322" si="353">F1319+30</f>
        <v>44419</v>
      </c>
    </row>
    <row r="1320" spans="2:7">
      <c r="B1320" s="909" t="s">
        <v>674</v>
      </c>
      <c r="C1320" s="909" t="s">
        <v>1164</v>
      </c>
      <c r="D1320" s="819"/>
      <c r="E1320" s="818">
        <f t="shared" si="352"/>
        <v>44392</v>
      </c>
      <c r="F1320" s="818">
        <v>44396</v>
      </c>
      <c r="G1320" s="818">
        <f t="shared" si="353"/>
        <v>44426</v>
      </c>
    </row>
    <row r="1321" spans="2:7">
      <c r="B1321" s="909" t="s">
        <v>1165</v>
      </c>
      <c r="C1321" s="909" t="s">
        <v>1166</v>
      </c>
      <c r="D1321" s="819"/>
      <c r="E1321" s="818">
        <f t="shared" si="352"/>
        <v>44399</v>
      </c>
      <c r="F1321" s="818">
        <v>44403</v>
      </c>
      <c r="G1321" s="818">
        <f t="shared" si="353"/>
        <v>44433</v>
      </c>
    </row>
    <row r="1322" spans="2:7">
      <c r="B1322" s="883"/>
      <c r="C1322" s="883"/>
      <c r="D1322" s="821"/>
      <c r="E1322" s="818">
        <f t="shared" si="352"/>
        <v>44406</v>
      </c>
      <c r="F1322" s="818">
        <f>F1321+7</f>
        <v>44410</v>
      </c>
      <c r="G1322" s="818">
        <f t="shared" si="353"/>
        <v>44440</v>
      </c>
    </row>
    <row r="1323" spans="1:1">
      <c r="A1323" s="917" t="s">
        <v>1465</v>
      </c>
    </row>
    <row r="1324" spans="2:7">
      <c r="B1324" s="812" t="s">
        <v>5</v>
      </c>
      <c r="C1324" s="812" t="s">
        <v>6</v>
      </c>
      <c r="D1324" s="813" t="s">
        <v>7</v>
      </c>
      <c r="E1324" s="814" t="s">
        <v>788</v>
      </c>
      <c r="F1324" s="814" t="s">
        <v>788</v>
      </c>
      <c r="G1324" s="814" t="s">
        <v>1466</v>
      </c>
    </row>
    <row r="1325" spans="2:7">
      <c r="B1325" s="815"/>
      <c r="C1325" s="815"/>
      <c r="D1325" s="816"/>
      <c r="E1325" s="814" t="s">
        <v>790</v>
      </c>
      <c r="F1325" s="814" t="s">
        <v>10</v>
      </c>
      <c r="G1325" s="814" t="s">
        <v>11</v>
      </c>
    </row>
    <row r="1326" spans="2:7">
      <c r="B1326" s="909" t="s">
        <v>1159</v>
      </c>
      <c r="C1326" s="909" t="s">
        <v>1160</v>
      </c>
      <c r="D1326" s="817" t="s">
        <v>1467</v>
      </c>
      <c r="E1326" s="818">
        <f>F1326-4</f>
        <v>44382</v>
      </c>
      <c r="F1326" s="818">
        <v>44386</v>
      </c>
      <c r="G1326" s="818">
        <f>F1326+29</f>
        <v>44415</v>
      </c>
    </row>
    <row r="1327" spans="2:7">
      <c r="B1327" s="909" t="s">
        <v>681</v>
      </c>
      <c r="C1327" s="909" t="s">
        <v>1163</v>
      </c>
      <c r="D1327" s="819"/>
      <c r="E1327" s="818">
        <f t="shared" ref="E1327:E1329" si="354">F1327-4</f>
        <v>44385</v>
      </c>
      <c r="F1327" s="818">
        <v>44389</v>
      </c>
      <c r="G1327" s="818">
        <f t="shared" ref="G1327:G1329" si="355">F1327+29</f>
        <v>44418</v>
      </c>
    </row>
    <row r="1328" spans="2:7">
      <c r="B1328" s="909" t="s">
        <v>674</v>
      </c>
      <c r="C1328" s="909" t="s">
        <v>1164</v>
      </c>
      <c r="D1328" s="819"/>
      <c r="E1328" s="818">
        <f t="shared" si="354"/>
        <v>44392</v>
      </c>
      <c r="F1328" s="818">
        <v>44396</v>
      </c>
      <c r="G1328" s="818">
        <f t="shared" si="355"/>
        <v>44425</v>
      </c>
    </row>
    <row r="1329" spans="2:7">
      <c r="B1329" s="909" t="s">
        <v>1165</v>
      </c>
      <c r="C1329" s="909" t="s">
        <v>1166</v>
      </c>
      <c r="D1329" s="821"/>
      <c r="E1329" s="818">
        <f t="shared" si="354"/>
        <v>44399</v>
      </c>
      <c r="F1329" s="818">
        <v>44403</v>
      </c>
      <c r="G1329" s="818">
        <f t="shared" si="355"/>
        <v>44432</v>
      </c>
    </row>
    <row r="1330" spans="2:7">
      <c r="B1330" s="873"/>
      <c r="C1330" s="920"/>
      <c r="D1330" s="830"/>
      <c r="E1330" s="823"/>
      <c r="F1330" s="823"/>
      <c r="G1330" s="823"/>
    </row>
    <row r="1331" spans="2:7">
      <c r="B1331" s="812" t="s">
        <v>5</v>
      </c>
      <c r="C1331" s="812" t="s">
        <v>6</v>
      </c>
      <c r="D1331" s="813" t="s">
        <v>7</v>
      </c>
      <c r="E1331" s="814" t="s">
        <v>788</v>
      </c>
      <c r="F1331" s="814" t="s">
        <v>788</v>
      </c>
      <c r="G1331" s="814" t="s">
        <v>1466</v>
      </c>
    </row>
    <row r="1332" spans="2:7">
      <c r="B1332" s="815"/>
      <c r="C1332" s="815"/>
      <c r="D1332" s="816"/>
      <c r="E1332" s="814" t="s">
        <v>790</v>
      </c>
      <c r="F1332" s="814" t="s">
        <v>10</v>
      </c>
      <c r="G1332" s="814" t="s">
        <v>11</v>
      </c>
    </row>
    <row r="1333" spans="2:7">
      <c r="B1333" s="909" t="s">
        <v>1468</v>
      </c>
      <c r="C1333" s="909" t="s">
        <v>1183</v>
      </c>
      <c r="D1333" s="817" t="s">
        <v>1469</v>
      </c>
      <c r="E1333" s="818">
        <f>F1333-4</f>
        <v>44380</v>
      </c>
      <c r="F1333" s="818">
        <v>44384</v>
      </c>
      <c r="G1333" s="818">
        <f>F1333+25</f>
        <v>44409</v>
      </c>
    </row>
    <row r="1334" spans="2:7">
      <c r="B1334" s="909" t="s">
        <v>1470</v>
      </c>
      <c r="C1334" s="909" t="s">
        <v>1471</v>
      </c>
      <c r="D1334" s="819"/>
      <c r="E1334" s="818">
        <f t="shared" ref="E1334:E1337" si="356">F1334-4</f>
        <v>44391</v>
      </c>
      <c r="F1334" s="818">
        <v>44395</v>
      </c>
      <c r="G1334" s="818">
        <f t="shared" ref="G1334:G1337" si="357">F1334+25</f>
        <v>44420</v>
      </c>
    </row>
    <row r="1335" spans="2:7">
      <c r="B1335" s="909" t="s">
        <v>1472</v>
      </c>
      <c r="C1335" s="909" t="s">
        <v>1473</v>
      </c>
      <c r="D1335" s="819"/>
      <c r="E1335" s="818">
        <f t="shared" si="356"/>
        <v>44396</v>
      </c>
      <c r="F1335" s="818">
        <v>44400</v>
      </c>
      <c r="G1335" s="818">
        <f t="shared" si="357"/>
        <v>44425</v>
      </c>
    </row>
    <row r="1336" spans="2:7">
      <c r="B1336" s="909" t="s">
        <v>1474</v>
      </c>
      <c r="C1336" s="909" t="s">
        <v>1471</v>
      </c>
      <c r="D1336" s="819"/>
      <c r="E1336" s="818">
        <f t="shared" si="356"/>
        <v>44400</v>
      </c>
      <c r="F1336" s="818">
        <v>44404</v>
      </c>
      <c r="G1336" s="818">
        <f t="shared" si="357"/>
        <v>44429</v>
      </c>
    </row>
    <row r="1337" spans="2:7">
      <c r="B1337" s="909" t="s">
        <v>1475</v>
      </c>
      <c r="C1337" s="909" t="s">
        <v>1476</v>
      </c>
      <c r="D1337" s="821"/>
      <c r="E1337" s="818">
        <f t="shared" si="356"/>
        <v>44402</v>
      </c>
      <c r="F1337" s="818">
        <v>44406</v>
      </c>
      <c r="G1337" s="818">
        <f t="shared" si="357"/>
        <v>44431</v>
      </c>
    </row>
    <row r="1338" spans="2:6">
      <c r="B1338" s="799"/>
      <c r="C1338" s="799"/>
      <c r="F1338" s="921"/>
    </row>
    <row r="1339" spans="2:7">
      <c r="B1339" s="812" t="s">
        <v>5</v>
      </c>
      <c r="C1339" s="812" t="s">
        <v>6</v>
      </c>
      <c r="D1339" s="813" t="s">
        <v>7</v>
      </c>
      <c r="E1339" s="814" t="s">
        <v>788</v>
      </c>
      <c r="F1339" s="814" t="s">
        <v>788</v>
      </c>
      <c r="G1339" s="814" t="s">
        <v>1466</v>
      </c>
    </row>
    <row r="1340" spans="2:7">
      <c r="B1340" s="815"/>
      <c r="C1340" s="815"/>
      <c r="D1340" s="816"/>
      <c r="E1340" s="814" t="s">
        <v>790</v>
      </c>
      <c r="F1340" s="814" t="s">
        <v>10</v>
      </c>
      <c r="G1340" s="814" t="s">
        <v>11</v>
      </c>
    </row>
    <row r="1341" spans="2:7">
      <c r="B1341" s="909" t="s">
        <v>1477</v>
      </c>
      <c r="C1341" s="909" t="s">
        <v>1478</v>
      </c>
      <c r="D1341" s="817" t="s">
        <v>1479</v>
      </c>
      <c r="E1341" s="818">
        <f>F1341-4</f>
        <v>44376</v>
      </c>
      <c r="F1341" s="818">
        <v>44380</v>
      </c>
      <c r="G1341" s="818">
        <f>F1341+26</f>
        <v>44406</v>
      </c>
    </row>
    <row r="1342" spans="2:7">
      <c r="B1342" s="909" t="s">
        <v>1480</v>
      </c>
      <c r="C1342" s="909" t="s">
        <v>1481</v>
      </c>
      <c r="D1342" s="819"/>
      <c r="E1342" s="818">
        <f t="shared" ref="E1342:E1345" si="358">F1342-4</f>
        <v>44383</v>
      </c>
      <c r="F1342" s="818">
        <v>44387</v>
      </c>
      <c r="G1342" s="818">
        <f t="shared" ref="G1342:G1345" si="359">F1342+26</f>
        <v>44413</v>
      </c>
    </row>
    <row r="1343" spans="2:7">
      <c r="B1343" s="909" t="s">
        <v>713</v>
      </c>
      <c r="C1343" s="909" t="s">
        <v>1476</v>
      </c>
      <c r="D1343" s="819"/>
      <c r="E1343" s="818">
        <f t="shared" si="358"/>
        <v>44390</v>
      </c>
      <c r="F1343" s="818">
        <v>44394</v>
      </c>
      <c r="G1343" s="818">
        <f t="shared" si="359"/>
        <v>44420</v>
      </c>
    </row>
    <row r="1344" spans="2:7">
      <c r="B1344" s="909" t="s">
        <v>1482</v>
      </c>
      <c r="C1344" s="909" t="s">
        <v>1483</v>
      </c>
      <c r="D1344" s="819"/>
      <c r="E1344" s="818">
        <f t="shared" si="358"/>
        <v>44397</v>
      </c>
      <c r="F1344" s="818">
        <v>44401</v>
      </c>
      <c r="G1344" s="818">
        <f t="shared" si="359"/>
        <v>44427</v>
      </c>
    </row>
    <row r="1345" spans="2:7">
      <c r="B1345" s="909" t="s">
        <v>1484</v>
      </c>
      <c r="C1345" s="909" t="s">
        <v>1181</v>
      </c>
      <c r="D1345" s="821"/>
      <c r="E1345" s="818">
        <f t="shared" si="358"/>
        <v>44404</v>
      </c>
      <c r="F1345" s="818">
        <v>44408</v>
      </c>
      <c r="G1345" s="818">
        <f t="shared" si="359"/>
        <v>44434</v>
      </c>
    </row>
    <row r="1346" spans="2:7">
      <c r="B1346" s="873"/>
      <c r="C1346" s="873"/>
      <c r="D1346" s="830"/>
      <c r="E1346" s="823"/>
      <c r="F1346" s="823"/>
      <c r="G1346" s="823"/>
    </row>
    <row r="1347" spans="1:1">
      <c r="A1347" s="917" t="s">
        <v>728</v>
      </c>
    </row>
    <row r="1348" spans="2:7">
      <c r="B1348" s="812" t="s">
        <v>5</v>
      </c>
      <c r="C1348" s="812" t="s">
        <v>6</v>
      </c>
      <c r="D1348" s="813" t="s">
        <v>7</v>
      </c>
      <c r="E1348" s="814" t="s">
        <v>788</v>
      </c>
      <c r="F1348" s="814" t="s">
        <v>788</v>
      </c>
      <c r="G1348" s="814" t="s">
        <v>728</v>
      </c>
    </row>
    <row r="1349" spans="2:7">
      <c r="B1349" s="815"/>
      <c r="C1349" s="815"/>
      <c r="D1349" s="816"/>
      <c r="E1349" s="814" t="s">
        <v>790</v>
      </c>
      <c r="F1349" s="814" t="s">
        <v>10</v>
      </c>
      <c r="G1349" s="814" t="s">
        <v>11</v>
      </c>
    </row>
    <row r="1350" spans="2:7">
      <c r="B1350" s="850" t="s">
        <v>1485</v>
      </c>
      <c r="C1350" s="850" t="s">
        <v>1486</v>
      </c>
      <c r="D1350" s="841" t="s">
        <v>1487</v>
      </c>
      <c r="E1350" s="818">
        <v>44284</v>
      </c>
      <c r="F1350" s="818">
        <v>44380</v>
      </c>
      <c r="G1350" s="818">
        <f>F1350+36</f>
        <v>44416</v>
      </c>
    </row>
    <row r="1351" spans="1:7">
      <c r="A1351" s="798"/>
      <c r="B1351" s="850" t="s">
        <v>1488</v>
      </c>
      <c r="C1351" s="850" t="s">
        <v>1489</v>
      </c>
      <c r="D1351" s="842"/>
      <c r="E1351" s="818">
        <v>44284</v>
      </c>
      <c r="F1351" s="818">
        <v>44385</v>
      </c>
      <c r="G1351" s="818">
        <f t="shared" ref="G1351:G1355" si="360">F1351+36</f>
        <v>44421</v>
      </c>
    </row>
    <row r="1352" spans="1:7">
      <c r="A1352" s="798"/>
      <c r="B1352" s="850" t="s">
        <v>1490</v>
      </c>
      <c r="C1352" s="850" t="s">
        <v>1491</v>
      </c>
      <c r="D1352" s="842"/>
      <c r="E1352" s="818">
        <v>44284</v>
      </c>
      <c r="F1352" s="818">
        <v>44392</v>
      </c>
      <c r="G1352" s="818">
        <f t="shared" si="360"/>
        <v>44428</v>
      </c>
    </row>
    <row r="1353" spans="1:7">
      <c r="A1353" s="798"/>
      <c r="B1353" s="850" t="s">
        <v>1492</v>
      </c>
      <c r="C1353" s="850" t="s">
        <v>1493</v>
      </c>
      <c r="D1353" s="842"/>
      <c r="E1353" s="818">
        <v>44284</v>
      </c>
      <c r="F1353" s="818">
        <v>44401</v>
      </c>
      <c r="G1353" s="818">
        <f t="shared" si="360"/>
        <v>44437</v>
      </c>
    </row>
    <row r="1354" spans="1:7">
      <c r="A1354" s="798"/>
      <c r="B1354" s="850" t="s">
        <v>1494</v>
      </c>
      <c r="C1354" s="850" t="s">
        <v>1495</v>
      </c>
      <c r="D1354" s="842"/>
      <c r="E1354" s="818">
        <v>44284</v>
      </c>
      <c r="F1354" s="818">
        <v>44406</v>
      </c>
      <c r="G1354" s="818">
        <f t="shared" si="360"/>
        <v>44442</v>
      </c>
    </row>
    <row r="1355" spans="1:7">
      <c r="A1355" s="798"/>
      <c r="B1355" s="850" t="s">
        <v>1496</v>
      </c>
      <c r="C1355" s="850" t="s">
        <v>1497</v>
      </c>
      <c r="D1355" s="843"/>
      <c r="E1355" s="818">
        <v>44284</v>
      </c>
      <c r="F1355" s="818">
        <v>44380</v>
      </c>
      <c r="G1355" s="818">
        <f t="shared" si="360"/>
        <v>44416</v>
      </c>
    </row>
    <row r="1356" spans="1:7">
      <c r="A1356" s="798" t="s">
        <v>1498</v>
      </c>
      <c r="B1356" s="873"/>
      <c r="C1356" s="873"/>
      <c r="D1356" s="830"/>
      <c r="E1356" s="823"/>
      <c r="F1356" s="823"/>
      <c r="G1356" s="823"/>
    </row>
    <row r="1357" spans="1:7">
      <c r="A1357" s="798"/>
      <c r="B1357" s="812" t="s">
        <v>5</v>
      </c>
      <c r="C1357" s="812" t="s">
        <v>6</v>
      </c>
      <c r="D1357" s="813" t="s">
        <v>7</v>
      </c>
      <c r="E1357" s="814" t="s">
        <v>788</v>
      </c>
      <c r="F1357" s="814" t="s">
        <v>788</v>
      </c>
      <c r="G1357" s="814" t="s">
        <v>1498</v>
      </c>
    </row>
    <row r="1358" spans="1:7">
      <c r="A1358" s="798"/>
      <c r="B1358" s="815"/>
      <c r="C1358" s="815"/>
      <c r="D1358" s="816"/>
      <c r="E1358" s="814" t="s">
        <v>790</v>
      </c>
      <c r="F1358" s="814" t="s">
        <v>10</v>
      </c>
      <c r="G1358" s="814" t="s">
        <v>11</v>
      </c>
    </row>
    <row r="1359" spans="1:7">
      <c r="A1359" s="798"/>
      <c r="B1359" s="850" t="s">
        <v>1499</v>
      </c>
      <c r="C1359" s="850" t="s">
        <v>1403</v>
      </c>
      <c r="D1359" s="817" t="s">
        <v>1500</v>
      </c>
      <c r="E1359" s="818">
        <f>F1359-3</f>
        <v>44379</v>
      </c>
      <c r="F1359" s="818">
        <v>44382</v>
      </c>
      <c r="G1359" s="818">
        <f>F1359+30</f>
        <v>44412</v>
      </c>
    </row>
    <row r="1360" spans="1:7">
      <c r="A1360" s="798"/>
      <c r="B1360" s="850" t="s">
        <v>1501</v>
      </c>
      <c r="C1360" s="850" t="s">
        <v>606</v>
      </c>
      <c r="D1360" s="819"/>
      <c r="E1360" s="818">
        <f t="shared" ref="E1360:E1362" si="361">F1360-3</f>
        <v>44386</v>
      </c>
      <c r="F1360" s="818">
        <v>44389</v>
      </c>
      <c r="G1360" s="818">
        <f t="shared" ref="G1360:G1362" si="362">F1360+30</f>
        <v>44419</v>
      </c>
    </row>
    <row r="1361" spans="1:7">
      <c r="A1361" s="798"/>
      <c r="B1361" s="850" t="s">
        <v>500</v>
      </c>
      <c r="C1361" s="850"/>
      <c r="D1361" s="819"/>
      <c r="E1361" s="818" t="s">
        <v>208</v>
      </c>
      <c r="F1361" s="818"/>
      <c r="G1361" s="818" t="s">
        <v>208</v>
      </c>
    </row>
    <row r="1362" spans="1:7">
      <c r="A1362" s="798"/>
      <c r="B1362" s="850" t="s">
        <v>1502</v>
      </c>
      <c r="C1362" s="850" t="s">
        <v>425</v>
      </c>
      <c r="D1362" s="821"/>
      <c r="E1362" s="818">
        <f t="shared" si="361"/>
        <v>44400</v>
      </c>
      <c r="F1362" s="818">
        <v>44403</v>
      </c>
      <c r="G1362" s="818">
        <f t="shared" si="362"/>
        <v>44433</v>
      </c>
    </row>
    <row r="1363" spans="2:7">
      <c r="B1363" s="873"/>
      <c r="C1363" s="873"/>
      <c r="D1363" s="830"/>
      <c r="E1363" s="823"/>
      <c r="F1363" s="823"/>
      <c r="G1363" s="823"/>
    </row>
    <row r="1364" spans="1:7">
      <c r="A1364" s="917" t="s">
        <v>1503</v>
      </c>
      <c r="B1364" s="873"/>
      <c r="C1364" s="873"/>
      <c r="D1364" s="830"/>
      <c r="E1364" s="823"/>
      <c r="F1364" s="823"/>
      <c r="G1364" s="823"/>
    </row>
    <row r="1365" spans="2:7">
      <c r="B1365" s="812" t="s">
        <v>5</v>
      </c>
      <c r="C1365" s="812" t="s">
        <v>6</v>
      </c>
      <c r="D1365" s="813" t="s">
        <v>7</v>
      </c>
      <c r="E1365" s="814" t="s">
        <v>788</v>
      </c>
      <c r="F1365" s="814" t="s">
        <v>788</v>
      </c>
      <c r="G1365" s="814" t="s">
        <v>1503</v>
      </c>
    </row>
    <row r="1366" spans="2:7">
      <c r="B1366" s="815"/>
      <c r="C1366" s="815"/>
      <c r="D1366" s="816"/>
      <c r="E1366" s="814" t="s">
        <v>790</v>
      </c>
      <c r="F1366" s="814" t="s">
        <v>10</v>
      </c>
      <c r="G1366" s="814" t="s">
        <v>11</v>
      </c>
    </row>
    <row r="1367" spans="2:7">
      <c r="B1367" s="850" t="s">
        <v>1504</v>
      </c>
      <c r="C1367" s="850" t="s">
        <v>1417</v>
      </c>
      <c r="D1367" s="817" t="s">
        <v>1505</v>
      </c>
      <c r="E1367" s="818">
        <v>44284</v>
      </c>
      <c r="F1367" s="818">
        <v>44378</v>
      </c>
      <c r="G1367" s="818">
        <f>F1367+39</f>
        <v>44417</v>
      </c>
    </row>
    <row r="1368" spans="2:7">
      <c r="B1368" s="850" t="s">
        <v>1506</v>
      </c>
      <c r="C1368" s="850" t="s">
        <v>1507</v>
      </c>
      <c r="D1368" s="819"/>
      <c r="E1368" s="818">
        <v>44284</v>
      </c>
      <c r="F1368" s="818">
        <v>44385</v>
      </c>
      <c r="G1368" s="818">
        <f t="shared" ref="G1368:G1371" si="363">F1368+39</f>
        <v>44424</v>
      </c>
    </row>
    <row r="1369" spans="2:7">
      <c r="B1369" s="850" t="s">
        <v>1508</v>
      </c>
      <c r="C1369" s="850" t="s">
        <v>1509</v>
      </c>
      <c r="D1369" s="819"/>
      <c r="E1369" s="818">
        <v>44284</v>
      </c>
      <c r="F1369" s="818">
        <v>44392</v>
      </c>
      <c r="G1369" s="818">
        <f t="shared" si="363"/>
        <v>44431</v>
      </c>
    </row>
    <row r="1370" spans="2:7">
      <c r="B1370" s="850" t="s">
        <v>1510</v>
      </c>
      <c r="C1370" s="850" t="s">
        <v>1511</v>
      </c>
      <c r="D1370" s="819"/>
      <c r="E1370" s="818">
        <v>44284</v>
      </c>
      <c r="F1370" s="818">
        <v>44399</v>
      </c>
      <c r="G1370" s="818">
        <f t="shared" si="363"/>
        <v>44438</v>
      </c>
    </row>
    <row r="1371" spans="2:7">
      <c r="B1371" s="850" t="s">
        <v>1512</v>
      </c>
      <c r="C1371" s="850" t="s">
        <v>1513</v>
      </c>
      <c r="D1371" s="821"/>
      <c r="E1371" s="818">
        <v>44284</v>
      </c>
      <c r="F1371" s="818">
        <v>44406</v>
      </c>
      <c r="G1371" s="818">
        <f t="shared" si="363"/>
        <v>44445</v>
      </c>
    </row>
    <row r="1372" spans="2:7">
      <c r="B1372" s="873"/>
      <c r="C1372" s="873"/>
      <c r="D1372" s="830"/>
      <c r="E1372" s="823"/>
      <c r="F1372" s="823"/>
      <c r="G1372" s="823"/>
    </row>
    <row r="1373" spans="2:7">
      <c r="B1373" s="873"/>
      <c r="C1373" s="873"/>
      <c r="D1373" s="830"/>
      <c r="E1373" s="823"/>
      <c r="F1373" s="823"/>
      <c r="G1373" s="823"/>
    </row>
    <row r="1374" spans="1:7">
      <c r="A1374" s="922" t="s">
        <v>744</v>
      </c>
      <c r="B1374" s="922"/>
      <c r="C1374" s="922"/>
      <c r="D1374" s="923"/>
      <c r="E1374" s="923"/>
      <c r="F1374" s="923"/>
      <c r="G1374" s="923"/>
    </row>
    <row r="1375" spans="1:1">
      <c r="A1375" s="917" t="s">
        <v>1274</v>
      </c>
    </row>
    <row r="1376" spans="2:7">
      <c r="B1376" s="892" t="s">
        <v>5</v>
      </c>
      <c r="C1376" s="892" t="s">
        <v>6</v>
      </c>
      <c r="D1376" s="893" t="s">
        <v>7</v>
      </c>
      <c r="E1376" s="894" t="s">
        <v>788</v>
      </c>
      <c r="F1376" s="894" t="s">
        <v>788</v>
      </c>
      <c r="G1376" s="894" t="s">
        <v>1274</v>
      </c>
    </row>
    <row r="1377" spans="2:7">
      <c r="B1377" s="895"/>
      <c r="C1377" s="895"/>
      <c r="D1377" s="896"/>
      <c r="E1377" s="894" t="s">
        <v>790</v>
      </c>
      <c r="F1377" s="894" t="s">
        <v>10</v>
      </c>
      <c r="G1377" s="894" t="s">
        <v>11</v>
      </c>
    </row>
    <row r="1378" spans="2:7">
      <c r="B1378" s="924" t="s">
        <v>1514</v>
      </c>
      <c r="C1378" s="924" t="s">
        <v>1515</v>
      </c>
      <c r="D1378" s="897" t="s">
        <v>1516</v>
      </c>
      <c r="E1378" s="898">
        <f>F1378-4</f>
        <v>44344</v>
      </c>
      <c r="F1378" s="898">
        <v>44348</v>
      </c>
      <c r="G1378" s="898">
        <f>F1378+13</f>
        <v>44361</v>
      </c>
    </row>
    <row r="1379" spans="2:7">
      <c r="B1379" s="924" t="s">
        <v>752</v>
      </c>
      <c r="C1379" s="924" t="s">
        <v>1515</v>
      </c>
      <c r="D1379" s="900"/>
      <c r="E1379" s="898">
        <f t="shared" ref="E1379:E1382" si="364">F1379-4</f>
        <v>44358</v>
      </c>
      <c r="F1379" s="898">
        <v>44362</v>
      </c>
      <c r="G1379" s="898">
        <f t="shared" ref="G1379:G1382" si="365">F1379+13</f>
        <v>44375</v>
      </c>
    </row>
    <row r="1380" spans="2:7">
      <c r="B1380" s="924" t="s">
        <v>1517</v>
      </c>
      <c r="C1380" s="924" t="s">
        <v>1518</v>
      </c>
      <c r="D1380" s="900"/>
      <c r="E1380" s="898">
        <f t="shared" si="364"/>
        <v>44365</v>
      </c>
      <c r="F1380" s="898">
        <f>F1379+7</f>
        <v>44369</v>
      </c>
      <c r="G1380" s="898">
        <f t="shared" si="365"/>
        <v>44382</v>
      </c>
    </row>
    <row r="1381" spans="2:7">
      <c r="B1381" s="924" t="s">
        <v>1519</v>
      </c>
      <c r="C1381" s="924" t="s">
        <v>1518</v>
      </c>
      <c r="D1381" s="900"/>
      <c r="E1381" s="898">
        <f t="shared" si="364"/>
        <v>44372</v>
      </c>
      <c r="F1381" s="898">
        <f t="shared" ref="F1381:F1382" si="366">F1380+7</f>
        <v>44376</v>
      </c>
      <c r="G1381" s="898">
        <f t="shared" si="365"/>
        <v>44389</v>
      </c>
    </row>
    <row r="1382" spans="2:7">
      <c r="B1382" s="924"/>
      <c r="C1382" s="924"/>
      <c r="D1382" s="925"/>
      <c r="E1382" s="898">
        <f t="shared" si="364"/>
        <v>44379</v>
      </c>
      <c r="F1382" s="898">
        <f t="shared" si="366"/>
        <v>44383</v>
      </c>
      <c r="G1382" s="898">
        <f t="shared" si="365"/>
        <v>44396</v>
      </c>
    </row>
    <row r="1383" spans="2:7">
      <c r="B1383" s="873"/>
      <c r="C1383" s="873"/>
      <c r="D1383" s="830"/>
      <c r="E1383" s="823"/>
      <c r="F1383" s="823"/>
      <c r="G1383" s="823"/>
    </row>
    <row r="1384" spans="2:7">
      <c r="B1384" s="812" t="s">
        <v>5</v>
      </c>
      <c r="C1384" s="812" t="s">
        <v>6</v>
      </c>
      <c r="D1384" s="813" t="s">
        <v>7</v>
      </c>
      <c r="E1384" s="814" t="s">
        <v>788</v>
      </c>
      <c r="F1384" s="814" t="s">
        <v>788</v>
      </c>
      <c r="G1384" s="814" t="s">
        <v>1274</v>
      </c>
    </row>
    <row r="1385" spans="2:7">
      <c r="B1385" s="815"/>
      <c r="C1385" s="815"/>
      <c r="D1385" s="816"/>
      <c r="E1385" s="814" t="s">
        <v>790</v>
      </c>
      <c r="F1385" s="814" t="s">
        <v>10</v>
      </c>
      <c r="G1385" s="814" t="s">
        <v>11</v>
      </c>
    </row>
    <row r="1386" spans="2:7">
      <c r="B1386" s="909" t="s">
        <v>1452</v>
      </c>
      <c r="C1386" s="909" t="s">
        <v>660</v>
      </c>
      <c r="D1386" s="817" t="s">
        <v>1453</v>
      </c>
      <c r="E1386" s="818">
        <f t="shared" ref="E1386:E1390" si="367">F1386-5</f>
        <v>44374</v>
      </c>
      <c r="F1386" s="818">
        <v>44379</v>
      </c>
      <c r="G1386" s="818">
        <f t="shared" ref="G1386:G1390" si="368">F1386+14</f>
        <v>44393</v>
      </c>
    </row>
    <row r="1387" ht="16.5" customHeight="1" spans="2:7">
      <c r="B1387" s="909" t="s">
        <v>1454</v>
      </c>
      <c r="C1387" s="909" t="s">
        <v>1455</v>
      </c>
      <c r="D1387" s="819"/>
      <c r="E1387" s="818">
        <f t="shared" si="367"/>
        <v>44381</v>
      </c>
      <c r="F1387" s="818">
        <v>44386</v>
      </c>
      <c r="G1387" s="818">
        <f t="shared" si="368"/>
        <v>44400</v>
      </c>
    </row>
    <row r="1388" spans="2:7">
      <c r="B1388" s="909" t="s">
        <v>1456</v>
      </c>
      <c r="C1388" s="909"/>
      <c r="D1388" s="819"/>
      <c r="E1388" s="818">
        <f t="shared" si="367"/>
        <v>44388</v>
      </c>
      <c r="F1388" s="818">
        <v>44393</v>
      </c>
      <c r="G1388" s="818">
        <f t="shared" si="368"/>
        <v>44407</v>
      </c>
    </row>
    <row r="1389" spans="2:7">
      <c r="B1389" s="909" t="s">
        <v>1457</v>
      </c>
      <c r="C1389" s="909" t="s">
        <v>1458</v>
      </c>
      <c r="D1389" s="819"/>
      <c r="E1389" s="818">
        <f t="shared" si="367"/>
        <v>44395</v>
      </c>
      <c r="F1389" s="818">
        <v>44400</v>
      </c>
      <c r="G1389" s="818">
        <f t="shared" si="368"/>
        <v>44414</v>
      </c>
    </row>
    <row r="1390" spans="2:7">
      <c r="B1390" s="909" t="s">
        <v>1459</v>
      </c>
      <c r="C1390" s="909" t="s">
        <v>1460</v>
      </c>
      <c r="D1390" s="821"/>
      <c r="E1390" s="818">
        <f t="shared" si="367"/>
        <v>44402</v>
      </c>
      <c r="F1390" s="818">
        <v>44407</v>
      </c>
      <c r="G1390" s="818">
        <f t="shared" si="368"/>
        <v>44421</v>
      </c>
    </row>
    <row r="1391" spans="1:3">
      <c r="A1391" s="917" t="s">
        <v>763</v>
      </c>
      <c r="B1391" s="799"/>
      <c r="C1391" s="799"/>
    </row>
    <row r="1392" spans="2:8">
      <c r="B1392" s="873"/>
      <c r="C1392" s="873"/>
      <c r="D1392" s="830"/>
      <c r="E1392" s="823"/>
      <c r="F1392" s="823"/>
      <c r="G1392" s="823"/>
      <c r="H1392" s="823"/>
    </row>
    <row r="1393" spans="2:8">
      <c r="B1393" s="812" t="s">
        <v>5</v>
      </c>
      <c r="C1393" s="812" t="s">
        <v>6</v>
      </c>
      <c r="D1393" s="813" t="s">
        <v>7</v>
      </c>
      <c r="E1393" s="814" t="s">
        <v>788</v>
      </c>
      <c r="F1393" s="814" t="s">
        <v>788</v>
      </c>
      <c r="G1393" s="814" t="s">
        <v>1520</v>
      </c>
      <c r="H1393" s="814" t="s">
        <v>763</v>
      </c>
    </row>
    <row r="1394" spans="2:8">
      <c r="B1394" s="815"/>
      <c r="C1394" s="815"/>
      <c r="D1394" s="816"/>
      <c r="E1394" s="814" t="s">
        <v>790</v>
      </c>
      <c r="F1394" s="814" t="s">
        <v>10</v>
      </c>
      <c r="G1394" s="814" t="s">
        <v>11</v>
      </c>
      <c r="H1394" s="814" t="s">
        <v>11</v>
      </c>
    </row>
    <row r="1395" ht="16.5" customHeight="1" spans="2:8">
      <c r="B1395" s="909"/>
      <c r="C1395" s="909"/>
      <c r="D1395" s="817" t="s">
        <v>1521</v>
      </c>
      <c r="E1395" s="844">
        <f>F1395-3</f>
        <v>44377</v>
      </c>
      <c r="F1395" s="844">
        <v>44380</v>
      </c>
      <c r="G1395" s="844">
        <f>F1395+12</f>
        <v>44392</v>
      </c>
      <c r="H1395" s="844" t="s">
        <v>1522</v>
      </c>
    </row>
    <row r="1396" spans="2:8">
      <c r="B1396" s="909" t="s">
        <v>777</v>
      </c>
      <c r="C1396" s="909" t="s">
        <v>1523</v>
      </c>
      <c r="D1396" s="819"/>
      <c r="E1396" s="818">
        <f t="shared" ref="E1396:E1400" si="369">F1396-3</f>
        <v>44384</v>
      </c>
      <c r="F1396" s="818">
        <f t="shared" ref="F1396:F1400" si="370">F1395+7</f>
        <v>44387</v>
      </c>
      <c r="G1396" s="818">
        <f t="shared" ref="G1396:G1400" si="371">F1396+12</f>
        <v>44399</v>
      </c>
      <c r="H1396" s="818" t="s">
        <v>1522</v>
      </c>
    </row>
    <row r="1397" ht="16.5" customHeight="1" spans="2:8">
      <c r="B1397" s="909"/>
      <c r="C1397" s="909"/>
      <c r="D1397" s="819"/>
      <c r="E1397" s="844">
        <f t="shared" si="369"/>
        <v>44391</v>
      </c>
      <c r="F1397" s="844">
        <f t="shared" si="370"/>
        <v>44394</v>
      </c>
      <c r="G1397" s="844">
        <f t="shared" si="371"/>
        <v>44406</v>
      </c>
      <c r="H1397" s="844" t="s">
        <v>1522</v>
      </c>
    </row>
    <row r="1398" ht="16.5" customHeight="1" spans="2:8">
      <c r="B1398" s="909" t="s">
        <v>1524</v>
      </c>
      <c r="C1398" s="909" t="s">
        <v>610</v>
      </c>
      <c r="D1398" s="819"/>
      <c r="E1398" s="818">
        <f t="shared" si="369"/>
        <v>44398</v>
      </c>
      <c r="F1398" s="818">
        <f t="shared" si="370"/>
        <v>44401</v>
      </c>
      <c r="G1398" s="818">
        <f t="shared" si="371"/>
        <v>44413</v>
      </c>
      <c r="H1398" s="818" t="s">
        <v>1522</v>
      </c>
    </row>
    <row r="1399" ht="16.5" customHeight="1" spans="2:8">
      <c r="B1399" s="909"/>
      <c r="C1399" s="909"/>
      <c r="D1399" s="819"/>
      <c r="E1399" s="844">
        <f t="shared" si="369"/>
        <v>44405</v>
      </c>
      <c r="F1399" s="844">
        <f t="shared" si="370"/>
        <v>44408</v>
      </c>
      <c r="G1399" s="844">
        <f t="shared" si="371"/>
        <v>44420</v>
      </c>
      <c r="H1399" s="844" t="s">
        <v>1522</v>
      </c>
    </row>
    <row r="1400" spans="2:8">
      <c r="B1400" s="909" t="s">
        <v>1525</v>
      </c>
      <c r="C1400" s="909" t="s">
        <v>1526</v>
      </c>
      <c r="D1400" s="821"/>
      <c r="E1400" s="818">
        <f t="shared" si="369"/>
        <v>44412</v>
      </c>
      <c r="F1400" s="818">
        <f t="shared" si="370"/>
        <v>44415</v>
      </c>
      <c r="G1400" s="818">
        <f t="shared" si="371"/>
        <v>44427</v>
      </c>
      <c r="H1400" s="818" t="s">
        <v>1522</v>
      </c>
    </row>
    <row r="1401" spans="2:8">
      <c r="B1401" s="873"/>
      <c r="C1401" s="873"/>
      <c r="D1401" s="830"/>
      <c r="E1401" s="823"/>
      <c r="F1401" s="823"/>
      <c r="G1401" s="823"/>
      <c r="H1401" s="823"/>
    </row>
    <row r="1402" spans="1:1">
      <c r="A1402" s="917" t="s">
        <v>1527</v>
      </c>
    </row>
    <row r="1404" spans="2:8">
      <c r="B1404" s="812" t="s">
        <v>5</v>
      </c>
      <c r="C1404" s="812" t="s">
        <v>6</v>
      </c>
      <c r="D1404" s="813" t="s">
        <v>7</v>
      </c>
      <c r="E1404" s="814" t="s">
        <v>788</v>
      </c>
      <c r="F1404" s="814" t="s">
        <v>788</v>
      </c>
      <c r="G1404" s="814" t="s">
        <v>1520</v>
      </c>
      <c r="H1404" s="814" t="s">
        <v>1527</v>
      </c>
    </row>
    <row r="1405" spans="2:8">
      <c r="B1405" s="815"/>
      <c r="C1405" s="815"/>
      <c r="D1405" s="816"/>
      <c r="E1405" s="814" t="s">
        <v>790</v>
      </c>
      <c r="F1405" s="814" t="s">
        <v>10</v>
      </c>
      <c r="G1405" s="814" t="s">
        <v>11</v>
      </c>
      <c r="H1405" s="814" t="s">
        <v>11</v>
      </c>
    </row>
    <row r="1406" ht="16.5" customHeight="1" spans="2:8">
      <c r="B1406" s="909"/>
      <c r="C1406" s="909"/>
      <c r="D1406" s="817" t="s">
        <v>1521</v>
      </c>
      <c r="E1406" s="844">
        <f>F1406-3</f>
        <v>44377</v>
      </c>
      <c r="F1406" s="844">
        <v>44380</v>
      </c>
      <c r="G1406" s="844">
        <f>F1406+12</f>
        <v>44392</v>
      </c>
      <c r="H1406" s="844" t="s">
        <v>1522</v>
      </c>
    </row>
    <row r="1407" ht="16.5" customHeight="1" spans="2:8">
      <c r="B1407" s="909" t="s">
        <v>777</v>
      </c>
      <c r="C1407" s="909" t="s">
        <v>1523</v>
      </c>
      <c r="D1407" s="819"/>
      <c r="E1407" s="818">
        <f t="shared" ref="E1407:E1411" si="372">F1407-3</f>
        <v>44384</v>
      </c>
      <c r="F1407" s="818">
        <f t="shared" ref="F1407:F1411" si="373">F1406+7</f>
        <v>44387</v>
      </c>
      <c r="G1407" s="818">
        <f t="shared" ref="G1407:G1411" si="374">F1407+12</f>
        <v>44399</v>
      </c>
      <c r="H1407" s="818" t="s">
        <v>1522</v>
      </c>
    </row>
    <row r="1408" ht="16.5" customHeight="1" spans="2:8">
      <c r="B1408" s="909"/>
      <c r="C1408" s="909"/>
      <c r="D1408" s="819"/>
      <c r="E1408" s="844">
        <f t="shared" si="372"/>
        <v>44391</v>
      </c>
      <c r="F1408" s="844">
        <f t="shared" si="373"/>
        <v>44394</v>
      </c>
      <c r="G1408" s="844">
        <f t="shared" si="374"/>
        <v>44406</v>
      </c>
      <c r="H1408" s="818" t="s">
        <v>1522</v>
      </c>
    </row>
    <row r="1409" spans="2:8">
      <c r="B1409" s="909" t="s">
        <v>1524</v>
      </c>
      <c r="C1409" s="909" t="s">
        <v>610</v>
      </c>
      <c r="D1409" s="819"/>
      <c r="E1409" s="818">
        <f t="shared" si="372"/>
        <v>44398</v>
      </c>
      <c r="F1409" s="818">
        <f t="shared" si="373"/>
        <v>44401</v>
      </c>
      <c r="G1409" s="818">
        <f t="shared" si="374"/>
        <v>44413</v>
      </c>
      <c r="H1409" s="818" t="s">
        <v>1522</v>
      </c>
    </row>
    <row r="1410" spans="2:8">
      <c r="B1410" s="909"/>
      <c r="C1410" s="909"/>
      <c r="D1410" s="819"/>
      <c r="E1410" s="844">
        <f t="shared" si="372"/>
        <v>44405</v>
      </c>
      <c r="F1410" s="844">
        <f t="shared" si="373"/>
        <v>44408</v>
      </c>
      <c r="G1410" s="844">
        <f t="shared" si="374"/>
        <v>44420</v>
      </c>
      <c r="H1410" s="818" t="s">
        <v>1522</v>
      </c>
    </row>
    <row r="1411" spans="2:8">
      <c r="B1411" s="909" t="s">
        <v>1525</v>
      </c>
      <c r="C1411" s="909" t="s">
        <v>1526</v>
      </c>
      <c r="D1411" s="821"/>
      <c r="E1411" s="818">
        <f t="shared" si="372"/>
        <v>44412</v>
      </c>
      <c r="F1411" s="818">
        <f t="shared" si="373"/>
        <v>44415</v>
      </c>
      <c r="G1411" s="818">
        <f t="shared" si="374"/>
        <v>44427</v>
      </c>
      <c r="H1411" s="818" t="s">
        <v>1522</v>
      </c>
    </row>
  </sheetData>
  <mergeCells count="639">
    <mergeCell ref="A1:G1"/>
    <mergeCell ref="J1:K1"/>
    <mergeCell ref="A2:B2"/>
    <mergeCell ref="A3:G3"/>
    <mergeCell ref="A123:B123"/>
    <mergeCell ref="A181:B181"/>
    <mergeCell ref="A289:G289"/>
    <mergeCell ref="A315:C315"/>
    <mergeCell ref="A332:G332"/>
    <mergeCell ref="A611:G611"/>
    <mergeCell ref="A668:G668"/>
    <mergeCell ref="A741:B741"/>
    <mergeCell ref="A750:B750"/>
    <mergeCell ref="A827:B827"/>
    <mergeCell ref="A836:B836"/>
    <mergeCell ref="A844:G844"/>
    <mergeCell ref="A879:B879"/>
    <mergeCell ref="A1115:B1115"/>
    <mergeCell ref="A1211:G1211"/>
    <mergeCell ref="B6:B7"/>
    <mergeCell ref="B15:B16"/>
    <mergeCell ref="B24:B25"/>
    <mergeCell ref="B34:B35"/>
    <mergeCell ref="B44:B45"/>
    <mergeCell ref="B54:B55"/>
    <mergeCell ref="B63:B64"/>
    <mergeCell ref="B73:B74"/>
    <mergeCell ref="B83:B84"/>
    <mergeCell ref="B94:B95"/>
    <mergeCell ref="B104:B105"/>
    <mergeCell ref="B114:B115"/>
    <mergeCell ref="B124:B125"/>
    <mergeCell ref="B134:B135"/>
    <mergeCell ref="B144:B145"/>
    <mergeCell ref="B154:B155"/>
    <mergeCell ref="B164:B165"/>
    <mergeCell ref="B173:B174"/>
    <mergeCell ref="B182:B183"/>
    <mergeCell ref="B192:B193"/>
    <mergeCell ref="B202:B203"/>
    <mergeCell ref="B212:B213"/>
    <mergeCell ref="B222:B223"/>
    <mergeCell ref="B232:B233"/>
    <mergeCell ref="B242:B243"/>
    <mergeCell ref="B252:B253"/>
    <mergeCell ref="B262:B263"/>
    <mergeCell ref="B272:B273"/>
    <mergeCell ref="B281:B282"/>
    <mergeCell ref="B291:B292"/>
    <mergeCell ref="B299:B300"/>
    <mergeCell ref="B307:B308"/>
    <mergeCell ref="B316:B317"/>
    <mergeCell ref="B324:B325"/>
    <mergeCell ref="B334:B335"/>
    <mergeCell ref="B342:B343"/>
    <mergeCell ref="B351:B352"/>
    <mergeCell ref="B359:B360"/>
    <mergeCell ref="B368:B369"/>
    <mergeCell ref="B377:B378"/>
    <mergeCell ref="B385:B386"/>
    <mergeCell ref="B395:B396"/>
    <mergeCell ref="B405:B406"/>
    <mergeCell ref="B414:B415"/>
    <mergeCell ref="B423:B424"/>
    <mergeCell ref="B432:B433"/>
    <mergeCell ref="B440:B441"/>
    <mergeCell ref="B448:B449"/>
    <mergeCell ref="B457:B458"/>
    <mergeCell ref="B466:B467"/>
    <mergeCell ref="B474:B475"/>
    <mergeCell ref="B482:B483"/>
    <mergeCell ref="B491:B492"/>
    <mergeCell ref="B499:B500"/>
    <mergeCell ref="B507:B508"/>
    <mergeCell ref="B517:B518"/>
    <mergeCell ref="B526:B527"/>
    <mergeCell ref="B535:B536"/>
    <mergeCell ref="B544:B545"/>
    <mergeCell ref="B554:B555"/>
    <mergeCell ref="B564:B565"/>
    <mergeCell ref="B573:B574"/>
    <mergeCell ref="B583:B584"/>
    <mergeCell ref="B593:B594"/>
    <mergeCell ref="B603:B604"/>
    <mergeCell ref="B613:B614"/>
    <mergeCell ref="B621:B622"/>
    <mergeCell ref="B631:B632"/>
    <mergeCell ref="B639:B640"/>
    <mergeCell ref="B649:B650"/>
    <mergeCell ref="B659:B660"/>
    <mergeCell ref="B670:B671"/>
    <mergeCell ref="B679:B680"/>
    <mergeCell ref="B688:B689"/>
    <mergeCell ref="B698:B699"/>
    <mergeCell ref="B706:B707"/>
    <mergeCell ref="B715:B716"/>
    <mergeCell ref="B724:B725"/>
    <mergeCell ref="B733:B734"/>
    <mergeCell ref="B742:B743"/>
    <mergeCell ref="B751:B752"/>
    <mergeCell ref="B760:B761"/>
    <mergeCell ref="B770:B771"/>
    <mergeCell ref="B780:B781"/>
    <mergeCell ref="B790:B791"/>
    <mergeCell ref="B798:B799"/>
    <mergeCell ref="B808:B809"/>
    <mergeCell ref="B818:B819"/>
    <mergeCell ref="B828:B829"/>
    <mergeCell ref="B837:B838"/>
    <mergeCell ref="B846:B847"/>
    <mergeCell ref="B855:B856"/>
    <mergeCell ref="B863:B864"/>
    <mergeCell ref="B871:B872"/>
    <mergeCell ref="B880:B881"/>
    <mergeCell ref="B888:B889"/>
    <mergeCell ref="B896:B897"/>
    <mergeCell ref="B905:B906"/>
    <mergeCell ref="B913:B914"/>
    <mergeCell ref="B921:B922"/>
    <mergeCell ref="B929:B930"/>
    <mergeCell ref="B937:B938"/>
    <mergeCell ref="B946:B947"/>
    <mergeCell ref="B954:B955"/>
    <mergeCell ref="B963:B964"/>
    <mergeCell ref="B971:B972"/>
    <mergeCell ref="B979:B980"/>
    <mergeCell ref="B986:B987"/>
    <mergeCell ref="B997:B998"/>
    <mergeCell ref="B1005:B1006"/>
    <mergeCell ref="B1014:B1015"/>
    <mergeCell ref="B1022:B1023"/>
    <mergeCell ref="B1031:B1032"/>
    <mergeCell ref="B1039:B1040"/>
    <mergeCell ref="B1047:B1048"/>
    <mergeCell ref="B1056:B1057"/>
    <mergeCell ref="B1065:B1066"/>
    <mergeCell ref="B1073:B1074"/>
    <mergeCell ref="B1081:B1082"/>
    <mergeCell ref="B1090:B1091"/>
    <mergeCell ref="B1098:B1099"/>
    <mergeCell ref="B1107:B1108"/>
    <mergeCell ref="B1116:B1117"/>
    <mergeCell ref="B1126:B1127"/>
    <mergeCell ref="B1138:B1139"/>
    <mergeCell ref="B1148:B1149"/>
    <mergeCell ref="B1157:B1158"/>
    <mergeCell ref="B1167:B1168"/>
    <mergeCell ref="B1176:B1177"/>
    <mergeCell ref="B1184:B1185"/>
    <mergeCell ref="B1192:B1193"/>
    <mergeCell ref="B1201:B1202"/>
    <mergeCell ref="B1214:B1215"/>
    <mergeCell ref="B1223:B1224"/>
    <mergeCell ref="B1232:B1233"/>
    <mergeCell ref="B1240:B1241"/>
    <mergeCell ref="B1247:B1248"/>
    <mergeCell ref="B1254:B1255"/>
    <mergeCell ref="B1263:B1264"/>
    <mergeCell ref="B1272:B1273"/>
    <mergeCell ref="B1280:B1281"/>
    <mergeCell ref="B1289:B1290"/>
    <mergeCell ref="B1299:B1300"/>
    <mergeCell ref="B1307:B1308"/>
    <mergeCell ref="B1316:B1317"/>
    <mergeCell ref="B1324:B1325"/>
    <mergeCell ref="B1331:B1332"/>
    <mergeCell ref="B1339:B1340"/>
    <mergeCell ref="B1348:B1349"/>
    <mergeCell ref="B1357:B1358"/>
    <mergeCell ref="B1365:B1366"/>
    <mergeCell ref="B1376:B1377"/>
    <mergeCell ref="B1384:B1385"/>
    <mergeCell ref="B1393:B1394"/>
    <mergeCell ref="B1404:B1405"/>
    <mergeCell ref="C6:C7"/>
    <mergeCell ref="C15:C16"/>
    <mergeCell ref="C24:C25"/>
    <mergeCell ref="C34:C35"/>
    <mergeCell ref="C44:C45"/>
    <mergeCell ref="C54:C55"/>
    <mergeCell ref="C63:C64"/>
    <mergeCell ref="C73:C74"/>
    <mergeCell ref="C83:C84"/>
    <mergeCell ref="C94:C95"/>
    <mergeCell ref="C104:C105"/>
    <mergeCell ref="C114:C115"/>
    <mergeCell ref="C124:C125"/>
    <mergeCell ref="C134:C135"/>
    <mergeCell ref="C144:C145"/>
    <mergeCell ref="C154:C155"/>
    <mergeCell ref="C164:C165"/>
    <mergeCell ref="C173:C174"/>
    <mergeCell ref="C182:C183"/>
    <mergeCell ref="C192:C193"/>
    <mergeCell ref="C202:C203"/>
    <mergeCell ref="C212:C213"/>
    <mergeCell ref="C222:C223"/>
    <mergeCell ref="C232:C233"/>
    <mergeCell ref="C242:C243"/>
    <mergeCell ref="C252:C253"/>
    <mergeCell ref="C262:C263"/>
    <mergeCell ref="C272:C273"/>
    <mergeCell ref="C281:C282"/>
    <mergeCell ref="C291:C292"/>
    <mergeCell ref="C299:C300"/>
    <mergeCell ref="C307:C308"/>
    <mergeCell ref="C316:C317"/>
    <mergeCell ref="C324:C325"/>
    <mergeCell ref="C334:C335"/>
    <mergeCell ref="C342:C343"/>
    <mergeCell ref="C351:C352"/>
    <mergeCell ref="C359:C360"/>
    <mergeCell ref="C368:C369"/>
    <mergeCell ref="C377:C378"/>
    <mergeCell ref="C385:C386"/>
    <mergeCell ref="C395:C396"/>
    <mergeCell ref="C405:C406"/>
    <mergeCell ref="C414:C415"/>
    <mergeCell ref="C423:C424"/>
    <mergeCell ref="C432:C433"/>
    <mergeCell ref="C440:C441"/>
    <mergeCell ref="C448:C449"/>
    <mergeCell ref="C457:C458"/>
    <mergeCell ref="C466:C467"/>
    <mergeCell ref="C474:C475"/>
    <mergeCell ref="C482:C483"/>
    <mergeCell ref="C491:C492"/>
    <mergeCell ref="C499:C500"/>
    <mergeCell ref="C507:C508"/>
    <mergeCell ref="C517:C518"/>
    <mergeCell ref="C526:C527"/>
    <mergeCell ref="C535:C536"/>
    <mergeCell ref="C544:C545"/>
    <mergeCell ref="C554:C555"/>
    <mergeCell ref="C564:C565"/>
    <mergeCell ref="C573:C574"/>
    <mergeCell ref="C583:C584"/>
    <mergeCell ref="C593:C594"/>
    <mergeCell ref="C603:C604"/>
    <mergeCell ref="C613:C614"/>
    <mergeCell ref="C621:C622"/>
    <mergeCell ref="C631:C632"/>
    <mergeCell ref="C639:C640"/>
    <mergeCell ref="C649:C650"/>
    <mergeCell ref="C659:C660"/>
    <mergeCell ref="C670:C671"/>
    <mergeCell ref="C679:C680"/>
    <mergeCell ref="C688:C689"/>
    <mergeCell ref="C698:C699"/>
    <mergeCell ref="C706:C707"/>
    <mergeCell ref="C715:C716"/>
    <mergeCell ref="C724:C725"/>
    <mergeCell ref="C733:C734"/>
    <mergeCell ref="C742:C743"/>
    <mergeCell ref="C751:C752"/>
    <mergeCell ref="C760:C761"/>
    <mergeCell ref="C770:C771"/>
    <mergeCell ref="C780:C781"/>
    <mergeCell ref="C790:C791"/>
    <mergeCell ref="C798:C799"/>
    <mergeCell ref="C808:C809"/>
    <mergeCell ref="C818:C819"/>
    <mergeCell ref="C828:C829"/>
    <mergeCell ref="C837:C838"/>
    <mergeCell ref="C846:C847"/>
    <mergeCell ref="C855:C856"/>
    <mergeCell ref="C863:C864"/>
    <mergeCell ref="C871:C872"/>
    <mergeCell ref="C880:C881"/>
    <mergeCell ref="C888:C889"/>
    <mergeCell ref="C896:C897"/>
    <mergeCell ref="C905:C906"/>
    <mergeCell ref="C913:C914"/>
    <mergeCell ref="C921:C922"/>
    <mergeCell ref="C929:C930"/>
    <mergeCell ref="C937:C938"/>
    <mergeCell ref="C946:C947"/>
    <mergeCell ref="C954:C955"/>
    <mergeCell ref="C963:C964"/>
    <mergeCell ref="C971:C972"/>
    <mergeCell ref="C979:C980"/>
    <mergeCell ref="C986:C987"/>
    <mergeCell ref="C997:C998"/>
    <mergeCell ref="C1005:C1006"/>
    <mergeCell ref="C1014:C1015"/>
    <mergeCell ref="C1022:C1023"/>
    <mergeCell ref="C1031:C1032"/>
    <mergeCell ref="C1039:C1040"/>
    <mergeCell ref="C1047:C1048"/>
    <mergeCell ref="C1056:C1057"/>
    <mergeCell ref="C1065:C1066"/>
    <mergeCell ref="C1073:C1074"/>
    <mergeCell ref="C1081:C1082"/>
    <mergeCell ref="C1090:C1091"/>
    <mergeCell ref="C1098:C1099"/>
    <mergeCell ref="C1107:C1108"/>
    <mergeCell ref="C1116:C1117"/>
    <mergeCell ref="C1126:C1127"/>
    <mergeCell ref="C1138:C1139"/>
    <mergeCell ref="C1148:C1149"/>
    <mergeCell ref="C1157:C1158"/>
    <mergeCell ref="C1167:C1168"/>
    <mergeCell ref="C1176:C1177"/>
    <mergeCell ref="C1184:C1185"/>
    <mergeCell ref="C1192:C1193"/>
    <mergeCell ref="C1201:C1202"/>
    <mergeCell ref="C1214:C1215"/>
    <mergeCell ref="C1223:C1224"/>
    <mergeCell ref="C1232:C1233"/>
    <mergeCell ref="C1240:C1241"/>
    <mergeCell ref="C1247:C1248"/>
    <mergeCell ref="C1254:C1255"/>
    <mergeCell ref="C1263:C1264"/>
    <mergeCell ref="C1272:C1273"/>
    <mergeCell ref="C1280:C1281"/>
    <mergeCell ref="C1289:C1290"/>
    <mergeCell ref="C1299:C1300"/>
    <mergeCell ref="C1307:C1308"/>
    <mergeCell ref="C1316:C1317"/>
    <mergeCell ref="C1324:C1325"/>
    <mergeCell ref="C1331:C1332"/>
    <mergeCell ref="C1339:C1340"/>
    <mergeCell ref="C1348:C1349"/>
    <mergeCell ref="C1357:C1358"/>
    <mergeCell ref="C1365:C1366"/>
    <mergeCell ref="C1376:C1377"/>
    <mergeCell ref="C1384:C1385"/>
    <mergeCell ref="C1393:C1394"/>
    <mergeCell ref="C1404:C1405"/>
    <mergeCell ref="D6:D7"/>
    <mergeCell ref="D8:D13"/>
    <mergeCell ref="D15:D16"/>
    <mergeCell ref="D17:D22"/>
    <mergeCell ref="D24:D25"/>
    <mergeCell ref="D26:D31"/>
    <mergeCell ref="D34:D35"/>
    <mergeCell ref="D36:D41"/>
    <mergeCell ref="D44:D45"/>
    <mergeCell ref="D46:D51"/>
    <mergeCell ref="D54:D55"/>
    <mergeCell ref="D56:D61"/>
    <mergeCell ref="D63:D64"/>
    <mergeCell ref="D65:D70"/>
    <mergeCell ref="D73:D74"/>
    <mergeCell ref="D75:D80"/>
    <mergeCell ref="D83:D84"/>
    <mergeCell ref="D85:D90"/>
    <mergeCell ref="D94:D95"/>
    <mergeCell ref="D96:D101"/>
    <mergeCell ref="D104:D105"/>
    <mergeCell ref="D106:D111"/>
    <mergeCell ref="D114:D115"/>
    <mergeCell ref="D116:D121"/>
    <mergeCell ref="D124:D125"/>
    <mergeCell ref="D126:D131"/>
    <mergeCell ref="D134:D135"/>
    <mergeCell ref="D136:D141"/>
    <mergeCell ref="D144:D145"/>
    <mergeCell ref="D146:D151"/>
    <mergeCell ref="D154:D155"/>
    <mergeCell ref="D156:D160"/>
    <mergeCell ref="D164:D165"/>
    <mergeCell ref="D166:D170"/>
    <mergeCell ref="D173:D174"/>
    <mergeCell ref="D175:D179"/>
    <mergeCell ref="D182:D183"/>
    <mergeCell ref="D184:D189"/>
    <mergeCell ref="D192:D193"/>
    <mergeCell ref="D194:D199"/>
    <mergeCell ref="D202:D203"/>
    <mergeCell ref="D204:D209"/>
    <mergeCell ref="D212:D213"/>
    <mergeCell ref="D214:D219"/>
    <mergeCell ref="D222:D223"/>
    <mergeCell ref="D224:D229"/>
    <mergeCell ref="D232:D233"/>
    <mergeCell ref="D234:D239"/>
    <mergeCell ref="D242:D243"/>
    <mergeCell ref="D244:D249"/>
    <mergeCell ref="D252:D253"/>
    <mergeCell ref="D254:D259"/>
    <mergeCell ref="D262:D263"/>
    <mergeCell ref="D264:D269"/>
    <mergeCell ref="D272:D273"/>
    <mergeCell ref="D274:D278"/>
    <mergeCell ref="D281:D282"/>
    <mergeCell ref="D283:D287"/>
    <mergeCell ref="D291:D292"/>
    <mergeCell ref="D293:D297"/>
    <mergeCell ref="D299:D300"/>
    <mergeCell ref="D301:D305"/>
    <mergeCell ref="D307:D308"/>
    <mergeCell ref="D309:D313"/>
    <mergeCell ref="D316:D317"/>
    <mergeCell ref="D318:D322"/>
    <mergeCell ref="D324:D325"/>
    <mergeCell ref="D326:D330"/>
    <mergeCell ref="D334:D335"/>
    <mergeCell ref="D336:D340"/>
    <mergeCell ref="D342:D343"/>
    <mergeCell ref="D344:D348"/>
    <mergeCell ref="D351:D352"/>
    <mergeCell ref="D353:D357"/>
    <mergeCell ref="D359:D360"/>
    <mergeCell ref="D361:D365"/>
    <mergeCell ref="D368:D369"/>
    <mergeCell ref="D370:D374"/>
    <mergeCell ref="D377:D378"/>
    <mergeCell ref="D379:D383"/>
    <mergeCell ref="D385:D386"/>
    <mergeCell ref="D387:D392"/>
    <mergeCell ref="D395:D396"/>
    <mergeCell ref="D397:D402"/>
    <mergeCell ref="D405:D406"/>
    <mergeCell ref="D407:D411"/>
    <mergeCell ref="D414:D415"/>
    <mergeCell ref="D416:D420"/>
    <mergeCell ref="D423:D424"/>
    <mergeCell ref="D425:D429"/>
    <mergeCell ref="D432:D433"/>
    <mergeCell ref="D434:D438"/>
    <mergeCell ref="D440:D441"/>
    <mergeCell ref="D442:D446"/>
    <mergeCell ref="D448:D449"/>
    <mergeCell ref="D450:D454"/>
    <mergeCell ref="D457:D458"/>
    <mergeCell ref="D459:D463"/>
    <mergeCell ref="D466:D467"/>
    <mergeCell ref="D468:D472"/>
    <mergeCell ref="D474:D475"/>
    <mergeCell ref="D476:D480"/>
    <mergeCell ref="D482:D483"/>
    <mergeCell ref="D484:D488"/>
    <mergeCell ref="D491:D492"/>
    <mergeCell ref="D493:D497"/>
    <mergeCell ref="D499:D500"/>
    <mergeCell ref="D501:D505"/>
    <mergeCell ref="D507:D508"/>
    <mergeCell ref="D509:D514"/>
    <mergeCell ref="D517:D518"/>
    <mergeCell ref="D519:D523"/>
    <mergeCell ref="D526:D527"/>
    <mergeCell ref="D528:D532"/>
    <mergeCell ref="D535:D536"/>
    <mergeCell ref="D537:D541"/>
    <mergeCell ref="D544:D545"/>
    <mergeCell ref="D546:D551"/>
    <mergeCell ref="D554:D555"/>
    <mergeCell ref="D556:D561"/>
    <mergeCell ref="D564:D565"/>
    <mergeCell ref="D566:D570"/>
    <mergeCell ref="D573:D574"/>
    <mergeCell ref="D575:D580"/>
    <mergeCell ref="D583:D584"/>
    <mergeCell ref="D585:D590"/>
    <mergeCell ref="D593:D594"/>
    <mergeCell ref="D595:D600"/>
    <mergeCell ref="D603:D604"/>
    <mergeCell ref="D605:D609"/>
    <mergeCell ref="D613:D614"/>
    <mergeCell ref="D615:D619"/>
    <mergeCell ref="D621:D622"/>
    <mergeCell ref="D623:D628"/>
    <mergeCell ref="D631:D632"/>
    <mergeCell ref="D633:D637"/>
    <mergeCell ref="D639:D640"/>
    <mergeCell ref="D641:D646"/>
    <mergeCell ref="D649:D650"/>
    <mergeCell ref="D651:D656"/>
    <mergeCell ref="D659:D660"/>
    <mergeCell ref="D661:D666"/>
    <mergeCell ref="D670:D671"/>
    <mergeCell ref="D672:D676"/>
    <mergeCell ref="D679:D680"/>
    <mergeCell ref="D681:D686"/>
    <mergeCell ref="D688:D689"/>
    <mergeCell ref="D690:D695"/>
    <mergeCell ref="D698:D699"/>
    <mergeCell ref="D700:D704"/>
    <mergeCell ref="D706:D707"/>
    <mergeCell ref="D708:D712"/>
    <mergeCell ref="D715:D716"/>
    <mergeCell ref="D717:D721"/>
    <mergeCell ref="D724:D725"/>
    <mergeCell ref="D726:D730"/>
    <mergeCell ref="D733:D734"/>
    <mergeCell ref="D735:D739"/>
    <mergeCell ref="D742:D743"/>
    <mergeCell ref="D744:D748"/>
    <mergeCell ref="D751:D752"/>
    <mergeCell ref="D753:D757"/>
    <mergeCell ref="D760:D761"/>
    <mergeCell ref="D762:D767"/>
    <mergeCell ref="D770:D771"/>
    <mergeCell ref="D772:D777"/>
    <mergeCell ref="D780:D781"/>
    <mergeCell ref="D782:D787"/>
    <mergeCell ref="D790:D791"/>
    <mergeCell ref="D792:D796"/>
    <mergeCell ref="D798:D799"/>
    <mergeCell ref="D800:D805"/>
    <mergeCell ref="D808:D809"/>
    <mergeCell ref="D810:D815"/>
    <mergeCell ref="D818:D819"/>
    <mergeCell ref="D820:D825"/>
    <mergeCell ref="D828:D829"/>
    <mergeCell ref="D830:D834"/>
    <mergeCell ref="D837:D838"/>
    <mergeCell ref="D839:D842"/>
    <mergeCell ref="D846:D847"/>
    <mergeCell ref="D848:D852"/>
    <mergeCell ref="D855:D856"/>
    <mergeCell ref="D857:D861"/>
    <mergeCell ref="D863:D864"/>
    <mergeCell ref="D865:D869"/>
    <mergeCell ref="D871:D872"/>
    <mergeCell ref="D873:D877"/>
    <mergeCell ref="D880:D881"/>
    <mergeCell ref="D882:D886"/>
    <mergeCell ref="D888:D889"/>
    <mergeCell ref="D890:D894"/>
    <mergeCell ref="D896:D897"/>
    <mergeCell ref="D898:D902"/>
    <mergeCell ref="D905:D906"/>
    <mergeCell ref="D907:D911"/>
    <mergeCell ref="D913:D914"/>
    <mergeCell ref="D915:D919"/>
    <mergeCell ref="D921:D922"/>
    <mergeCell ref="D923:D927"/>
    <mergeCell ref="D929:D930"/>
    <mergeCell ref="D931:D935"/>
    <mergeCell ref="D937:D938"/>
    <mergeCell ref="D939:D944"/>
    <mergeCell ref="D946:D947"/>
    <mergeCell ref="D948:D952"/>
    <mergeCell ref="D954:D955"/>
    <mergeCell ref="D956:D960"/>
    <mergeCell ref="D963:D964"/>
    <mergeCell ref="D965:D969"/>
    <mergeCell ref="D971:D972"/>
    <mergeCell ref="D973:D977"/>
    <mergeCell ref="D979:D980"/>
    <mergeCell ref="D981:D984"/>
    <mergeCell ref="D986:D987"/>
    <mergeCell ref="D988:D992"/>
    <mergeCell ref="D997:D998"/>
    <mergeCell ref="D999:D1003"/>
    <mergeCell ref="D1005:D1006"/>
    <mergeCell ref="D1007:D1012"/>
    <mergeCell ref="D1014:D1015"/>
    <mergeCell ref="D1016:D1020"/>
    <mergeCell ref="D1022:D1023"/>
    <mergeCell ref="D1024:D1029"/>
    <mergeCell ref="D1031:D1032"/>
    <mergeCell ref="D1033:D1037"/>
    <mergeCell ref="D1039:D1040"/>
    <mergeCell ref="D1041:D1045"/>
    <mergeCell ref="D1047:D1048"/>
    <mergeCell ref="D1049:D1053"/>
    <mergeCell ref="D1056:D1057"/>
    <mergeCell ref="D1058:D1062"/>
    <mergeCell ref="D1065:D1066"/>
    <mergeCell ref="D1067:D1071"/>
    <mergeCell ref="D1073:D1074"/>
    <mergeCell ref="D1075:D1078"/>
    <mergeCell ref="D1081:D1082"/>
    <mergeCell ref="D1083:D1088"/>
    <mergeCell ref="D1090:D1091"/>
    <mergeCell ref="D1092:D1096"/>
    <mergeCell ref="D1098:D1099"/>
    <mergeCell ref="D1100:D1104"/>
    <mergeCell ref="D1107:D1108"/>
    <mergeCell ref="D1109:D1113"/>
    <mergeCell ref="D1116:D1117"/>
    <mergeCell ref="D1118:D1123"/>
    <mergeCell ref="D1126:D1127"/>
    <mergeCell ref="D1128:D1133"/>
    <mergeCell ref="D1138:D1139"/>
    <mergeCell ref="D1140:D1145"/>
    <mergeCell ref="D1148:D1149"/>
    <mergeCell ref="D1150:D1154"/>
    <mergeCell ref="D1157:D1158"/>
    <mergeCell ref="D1159:D1164"/>
    <mergeCell ref="D1167:D1168"/>
    <mergeCell ref="D1169:D1173"/>
    <mergeCell ref="D1176:D1177"/>
    <mergeCell ref="D1178:D1182"/>
    <mergeCell ref="D1184:D1185"/>
    <mergeCell ref="D1186:D1190"/>
    <mergeCell ref="D1192:D1193"/>
    <mergeCell ref="D1194:D1198"/>
    <mergeCell ref="D1201:D1202"/>
    <mergeCell ref="D1203:D1207"/>
    <mergeCell ref="D1214:D1215"/>
    <mergeCell ref="D1216:D1221"/>
    <mergeCell ref="D1223:D1224"/>
    <mergeCell ref="D1225:D1229"/>
    <mergeCell ref="D1232:D1233"/>
    <mergeCell ref="D1234:D1238"/>
    <mergeCell ref="D1240:D1241"/>
    <mergeCell ref="D1242:D1245"/>
    <mergeCell ref="D1247:D1248"/>
    <mergeCell ref="D1249:D1252"/>
    <mergeCell ref="D1254:D1255"/>
    <mergeCell ref="D1256:D1260"/>
    <mergeCell ref="D1263:D1264"/>
    <mergeCell ref="D1265:D1269"/>
    <mergeCell ref="D1272:D1273"/>
    <mergeCell ref="D1274:D1277"/>
    <mergeCell ref="D1280:D1281"/>
    <mergeCell ref="D1282:D1286"/>
    <mergeCell ref="D1289:D1290"/>
    <mergeCell ref="D1291:D1295"/>
    <mergeCell ref="D1299:D1300"/>
    <mergeCell ref="D1301:D1305"/>
    <mergeCell ref="D1307:D1308"/>
    <mergeCell ref="D1309:D1313"/>
    <mergeCell ref="D1316:D1317"/>
    <mergeCell ref="D1318:D1322"/>
    <mergeCell ref="D1324:D1325"/>
    <mergeCell ref="D1326:D1329"/>
    <mergeCell ref="D1331:D1332"/>
    <mergeCell ref="D1333:D1337"/>
    <mergeCell ref="D1339:D1340"/>
    <mergeCell ref="D1341:D1345"/>
    <mergeCell ref="D1348:D1349"/>
    <mergeCell ref="D1350:D1355"/>
    <mergeCell ref="D1357:D1358"/>
    <mergeCell ref="D1359:D1362"/>
    <mergeCell ref="D1365:D1366"/>
    <mergeCell ref="D1367:D1371"/>
    <mergeCell ref="D1376:D1377"/>
    <mergeCell ref="D1378:D1382"/>
    <mergeCell ref="D1384:D1385"/>
    <mergeCell ref="D1386:D1390"/>
    <mergeCell ref="D1393:D1394"/>
    <mergeCell ref="D1395:D1400"/>
    <mergeCell ref="D1404:D1405"/>
    <mergeCell ref="D1406:D1411"/>
  </mergeCells>
  <hyperlinks>
    <hyperlink ref="B1378" r:id="rId1" display="MALIAKOS" tooltip="MALIAKOS 2104E"/>
    <hyperlink ref="B184" r:id="rId2" display="MSC REEF"/>
    <hyperlink ref="B185" r:id="rId3" display="MSC VIVIANA"/>
    <hyperlink ref="B186" r:id="rId4" display="MSC INGY"/>
    <hyperlink ref="B187" r:id="rId5" display="MSC MIRJAM"/>
    <hyperlink ref="B188" r:id="rId6" display="MSC OSCAR"/>
    <hyperlink ref="B189" r:id="rId7" display="MSC ZOE"/>
  </hyperlink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15"/>
  <sheetViews>
    <sheetView workbookViewId="0">
      <selection activeCell="H6" sqref="H6"/>
    </sheetView>
  </sheetViews>
  <sheetFormatPr defaultColWidth="9" defaultRowHeight="12.75" outlineLevelCol="6"/>
  <cols>
    <col min="1" max="1" width="18.125" style="667" customWidth="1"/>
    <col min="2" max="2" width="29" style="667" customWidth="1"/>
    <col min="3" max="3" width="15.125" style="667" customWidth="1"/>
    <col min="4" max="4" width="18.375" style="667" customWidth="1"/>
    <col min="5" max="5" width="16" style="667" customWidth="1"/>
    <col min="6" max="6" width="23.625" style="667" customWidth="1"/>
    <col min="7" max="7" width="22.75" style="667" customWidth="1"/>
    <col min="8" max="16384" width="9" style="667"/>
  </cols>
  <sheetData>
    <row r="1" ht="51" customHeight="1" spans="1:7">
      <c r="A1" s="668" t="s">
        <v>1528</v>
      </c>
      <c r="B1" s="668"/>
      <c r="C1" s="668"/>
      <c r="D1" s="668"/>
      <c r="E1" s="668"/>
      <c r="F1" s="668"/>
      <c r="G1" s="668"/>
    </row>
    <row r="2" ht="18" spans="1:7">
      <c r="A2" s="669" t="s">
        <v>1</v>
      </c>
      <c r="B2" s="670"/>
      <c r="C2" s="671"/>
      <c r="D2" s="671"/>
      <c r="E2" s="672"/>
      <c r="F2" s="671"/>
      <c r="G2" s="673" t="s">
        <v>1529</v>
      </c>
    </row>
    <row r="3" spans="1:7">
      <c r="A3" s="674"/>
      <c r="B3" s="671"/>
      <c r="C3" s="671"/>
      <c r="D3" s="671"/>
      <c r="E3" s="671"/>
      <c r="F3" s="671"/>
      <c r="G3" s="671"/>
    </row>
    <row r="4" ht="14.25" spans="1:7">
      <c r="A4" s="675" t="s">
        <v>1530</v>
      </c>
      <c r="B4" s="675"/>
      <c r="C4" s="675"/>
      <c r="D4" s="675"/>
      <c r="E4" s="675"/>
      <c r="F4" s="675"/>
      <c r="G4" s="675"/>
    </row>
    <row r="5" spans="1:7">
      <c r="A5" s="676"/>
      <c r="B5" s="677" t="s">
        <v>1531</v>
      </c>
      <c r="C5" s="678"/>
      <c r="D5" s="679"/>
      <c r="E5" s="680"/>
      <c r="F5" s="679"/>
      <c r="G5" s="681"/>
    </row>
    <row r="6" spans="2:7">
      <c r="B6" s="677"/>
      <c r="C6" s="678"/>
      <c r="D6" s="679"/>
      <c r="E6" s="680"/>
      <c r="F6" s="679"/>
      <c r="G6" s="681"/>
    </row>
    <row r="7" spans="1:7">
      <c r="A7" s="676" t="s">
        <v>4</v>
      </c>
      <c r="B7" s="682" t="s">
        <v>1532</v>
      </c>
      <c r="C7" s="682" t="s">
        <v>1533</v>
      </c>
      <c r="D7" s="682" t="s">
        <v>1534</v>
      </c>
      <c r="E7" s="682" t="s">
        <v>1535</v>
      </c>
      <c r="F7" s="683" t="s">
        <v>1536</v>
      </c>
      <c r="G7" s="683" t="s">
        <v>1537</v>
      </c>
    </row>
    <row r="8" ht="15.75" customHeight="1" spans="1:7">
      <c r="A8" s="676" t="s">
        <v>1538</v>
      </c>
      <c r="B8" s="684"/>
      <c r="C8" s="684"/>
      <c r="D8" s="684"/>
      <c r="E8" s="684"/>
      <c r="F8" s="683" t="s">
        <v>1539</v>
      </c>
      <c r="G8" s="683" t="s">
        <v>1540</v>
      </c>
    </row>
    <row r="9" ht="13.5" customHeight="1" spans="1:7">
      <c r="A9" s="685"/>
      <c r="B9" s="686" t="s">
        <v>21</v>
      </c>
      <c r="C9" s="686" t="s">
        <v>1541</v>
      </c>
      <c r="D9" s="684" t="s">
        <v>1542</v>
      </c>
      <c r="E9" s="686">
        <v>44377</v>
      </c>
      <c r="F9" s="686">
        <v>44384</v>
      </c>
      <c r="G9" s="686">
        <v>44413</v>
      </c>
    </row>
    <row r="10" ht="13.5" customHeight="1" spans="1:7">
      <c r="A10" s="685"/>
      <c r="B10" s="686" t="s">
        <v>1543</v>
      </c>
      <c r="C10" s="686" t="s">
        <v>1544</v>
      </c>
      <c r="D10" s="684" t="s">
        <v>1542</v>
      </c>
      <c r="E10" s="686">
        <v>44384</v>
      </c>
      <c r="F10" s="686">
        <v>44391</v>
      </c>
      <c r="G10" s="686">
        <v>44420</v>
      </c>
    </row>
    <row r="11" ht="13.5" customHeight="1" spans="1:7">
      <c r="A11" s="685"/>
      <c r="B11" s="686" t="s">
        <v>1545</v>
      </c>
      <c r="C11" s="686" t="s">
        <v>1546</v>
      </c>
      <c r="D11" s="684" t="s">
        <v>1542</v>
      </c>
      <c r="E11" s="686">
        <v>44391</v>
      </c>
      <c r="F11" s="686">
        <v>44398</v>
      </c>
      <c r="G11" s="686">
        <v>44427</v>
      </c>
    </row>
    <row r="12" ht="15.75" customHeight="1" spans="1:7">
      <c r="A12" s="676"/>
      <c r="B12" s="686" t="s">
        <v>1547</v>
      </c>
      <c r="C12" s="686" t="s">
        <v>1548</v>
      </c>
      <c r="D12" s="684" t="s">
        <v>1542</v>
      </c>
      <c r="E12" s="686">
        <v>44398</v>
      </c>
      <c r="F12" s="686">
        <v>44405</v>
      </c>
      <c r="G12" s="686">
        <v>44434</v>
      </c>
    </row>
    <row r="13" ht="15.75" customHeight="1" spans="1:7">
      <c r="A13" s="676"/>
      <c r="B13" s="686" t="s">
        <v>1549</v>
      </c>
      <c r="C13" s="686" t="s">
        <v>1550</v>
      </c>
      <c r="D13" s="684" t="s">
        <v>1542</v>
      </c>
      <c r="E13" s="686">
        <v>44405</v>
      </c>
      <c r="F13" s="686">
        <v>44412</v>
      </c>
      <c r="G13" s="686">
        <v>44441</v>
      </c>
    </row>
    <row r="14" s="664" customFormat="1" ht="13.5"/>
    <row r="15" ht="13.5" customHeight="1" spans="1:7">
      <c r="A15" s="676" t="s">
        <v>1551</v>
      </c>
      <c r="B15" s="682" t="s">
        <v>1532</v>
      </c>
      <c r="C15" s="682" t="s">
        <v>1533</v>
      </c>
      <c r="D15" s="682" t="s">
        <v>1534</v>
      </c>
      <c r="E15" s="682" t="s">
        <v>1535</v>
      </c>
      <c r="F15" s="683" t="s">
        <v>1536</v>
      </c>
      <c r="G15" s="683" t="s">
        <v>1537</v>
      </c>
    </row>
    <row r="16" ht="13.5" customHeight="1" spans="1:7">
      <c r="A16" s="687"/>
      <c r="B16" s="684"/>
      <c r="C16" s="684"/>
      <c r="D16" s="684"/>
      <c r="E16" s="684"/>
      <c r="F16" s="683" t="s">
        <v>1539</v>
      </c>
      <c r="G16" s="683" t="s">
        <v>1540</v>
      </c>
    </row>
    <row r="17" ht="13.5" customHeight="1" spans="1:7">
      <c r="A17" s="688"/>
      <c r="B17" s="686" t="s">
        <v>1552</v>
      </c>
      <c r="C17" s="686" t="s">
        <v>1553</v>
      </c>
      <c r="D17" s="683" t="s">
        <v>1554</v>
      </c>
      <c r="E17" s="686">
        <v>44372</v>
      </c>
      <c r="F17" s="686">
        <v>44381</v>
      </c>
      <c r="G17" s="686">
        <v>44410</v>
      </c>
    </row>
    <row r="18" ht="13.5" customHeight="1" spans="1:7">
      <c r="A18" s="688" t="s">
        <v>208</v>
      </c>
      <c r="B18" s="686" t="s">
        <v>85</v>
      </c>
      <c r="C18" s="686" t="s">
        <v>1555</v>
      </c>
      <c r="D18" s="683" t="s">
        <v>1554</v>
      </c>
      <c r="E18" s="686">
        <v>44379</v>
      </c>
      <c r="F18" s="686">
        <v>44388</v>
      </c>
      <c r="G18" s="686">
        <v>44417</v>
      </c>
    </row>
    <row r="19" ht="13.5" customHeight="1" spans="1:7">
      <c r="A19" s="688" t="s">
        <v>208</v>
      </c>
      <c r="B19" s="686" t="s">
        <v>1556</v>
      </c>
      <c r="C19" s="686" t="s">
        <v>1557</v>
      </c>
      <c r="D19" s="683" t="s">
        <v>1554</v>
      </c>
      <c r="E19" s="686">
        <v>44386</v>
      </c>
      <c r="F19" s="686">
        <v>44395</v>
      </c>
      <c r="G19" s="686">
        <v>44424</v>
      </c>
    </row>
    <row r="20" ht="13.5" customHeight="1" spans="1:7">
      <c r="A20" s="688" t="s">
        <v>208</v>
      </c>
      <c r="B20" s="686" t="s">
        <v>90</v>
      </c>
      <c r="C20" s="686" t="s">
        <v>1558</v>
      </c>
      <c r="D20" s="683" t="s">
        <v>1554</v>
      </c>
      <c r="E20" s="686">
        <v>44393</v>
      </c>
      <c r="F20" s="686">
        <v>44402</v>
      </c>
      <c r="G20" s="686">
        <v>44431</v>
      </c>
    </row>
    <row r="21" ht="13.5" customHeight="1" spans="1:7">
      <c r="A21" s="688" t="s">
        <v>208</v>
      </c>
      <c r="B21" s="686" t="s">
        <v>1559</v>
      </c>
      <c r="C21" s="686" t="s">
        <v>1560</v>
      </c>
      <c r="D21" s="683" t="s">
        <v>1554</v>
      </c>
      <c r="E21" s="686">
        <v>44400</v>
      </c>
      <c r="F21" s="686">
        <v>44409</v>
      </c>
      <c r="G21" s="686">
        <v>44438</v>
      </c>
    </row>
    <row r="22" ht="13.5" customHeight="1" spans="1:7">
      <c r="A22" s="688"/>
      <c r="B22" s="689"/>
      <c r="C22" s="689"/>
      <c r="D22" s="690"/>
      <c r="E22" s="689"/>
      <c r="F22" s="689"/>
      <c r="G22" s="689"/>
    </row>
    <row r="23" ht="13.5" customHeight="1" spans="1:7">
      <c r="A23" s="688" t="s">
        <v>1561</v>
      </c>
      <c r="B23" s="682" t="s">
        <v>1532</v>
      </c>
      <c r="C23" s="682" t="s">
        <v>1533</v>
      </c>
      <c r="D23" s="682" t="s">
        <v>1534</v>
      </c>
      <c r="E23" s="682" t="s">
        <v>1535</v>
      </c>
      <c r="F23" s="683" t="s">
        <v>1536</v>
      </c>
      <c r="G23" s="683" t="s">
        <v>1561</v>
      </c>
    </row>
    <row r="24" ht="13.5" customHeight="1" spans="1:7">
      <c r="A24" s="688" t="s">
        <v>1562</v>
      </c>
      <c r="B24" s="684"/>
      <c r="C24" s="684"/>
      <c r="D24" s="684"/>
      <c r="E24" s="684"/>
      <c r="F24" s="683" t="s">
        <v>1539</v>
      </c>
      <c r="G24" s="683" t="s">
        <v>1540</v>
      </c>
    </row>
    <row r="25" ht="13.5" customHeight="1" spans="1:7">
      <c r="A25" s="688"/>
      <c r="B25" s="686"/>
      <c r="C25" s="686"/>
      <c r="D25" s="683" t="s">
        <v>1542</v>
      </c>
      <c r="E25" s="686">
        <v>44375</v>
      </c>
      <c r="F25" s="686">
        <v>44383</v>
      </c>
      <c r="G25" s="686">
        <v>44411</v>
      </c>
    </row>
    <row r="26" ht="13.5" customHeight="1" spans="1:7">
      <c r="A26" s="688"/>
      <c r="B26" s="686" t="s">
        <v>72</v>
      </c>
      <c r="C26" s="686" t="s">
        <v>1563</v>
      </c>
      <c r="D26" s="683" t="s">
        <v>1542</v>
      </c>
      <c r="E26" s="686">
        <v>44382</v>
      </c>
      <c r="F26" s="686">
        <v>44390</v>
      </c>
      <c r="G26" s="686">
        <v>44418</v>
      </c>
    </row>
    <row r="27" ht="13.5" customHeight="1" spans="1:7">
      <c r="A27" s="688"/>
      <c r="B27" s="686" t="s">
        <v>74</v>
      </c>
      <c r="C27" s="686" t="s">
        <v>1564</v>
      </c>
      <c r="D27" s="683" t="s">
        <v>1542</v>
      </c>
      <c r="E27" s="686">
        <v>44389</v>
      </c>
      <c r="F27" s="686">
        <v>44397</v>
      </c>
      <c r="G27" s="686">
        <v>44425</v>
      </c>
    </row>
    <row r="28" s="664" customFormat="1" ht="13.5" spans="1:7">
      <c r="A28" s="667"/>
      <c r="B28" s="686" t="s">
        <v>1565</v>
      </c>
      <c r="C28" s="686" t="s">
        <v>1566</v>
      </c>
      <c r="D28" s="683" t="s">
        <v>1542</v>
      </c>
      <c r="E28" s="686">
        <v>44396</v>
      </c>
      <c r="F28" s="686">
        <v>44404</v>
      </c>
      <c r="G28" s="686">
        <v>44432</v>
      </c>
    </row>
    <row r="29" ht="13.5" customHeight="1" spans="1:7">
      <c r="A29" s="688"/>
      <c r="B29" s="686"/>
      <c r="C29" s="686"/>
      <c r="D29" s="683" t="s">
        <v>1542</v>
      </c>
      <c r="E29" s="686">
        <v>44403</v>
      </c>
      <c r="F29" s="686">
        <v>44411</v>
      </c>
      <c r="G29" s="686">
        <v>44439</v>
      </c>
    </row>
    <row r="31" customHeight="1" spans="1:7">
      <c r="A31" s="691" t="s">
        <v>813</v>
      </c>
      <c r="B31" s="692" t="s">
        <v>5</v>
      </c>
      <c r="C31" s="692" t="s">
        <v>6</v>
      </c>
      <c r="D31" s="692" t="s">
        <v>7</v>
      </c>
      <c r="E31" s="692" t="s">
        <v>1535</v>
      </c>
      <c r="F31" s="693" t="s">
        <v>1567</v>
      </c>
      <c r="G31" s="693" t="s">
        <v>57</v>
      </c>
    </row>
    <row r="32" ht="14.25" customHeight="1" spans="1:7">
      <c r="A32" s="691" t="s">
        <v>1568</v>
      </c>
      <c r="B32" s="692"/>
      <c r="C32" s="692"/>
      <c r="D32" s="692"/>
      <c r="E32" s="692"/>
      <c r="F32" s="686" t="s">
        <v>10</v>
      </c>
      <c r="G32" s="686" t="s">
        <v>11</v>
      </c>
    </row>
    <row r="33" s="664" customFormat="1" ht="13.5" spans="2:7">
      <c r="B33" s="686" t="s">
        <v>837</v>
      </c>
      <c r="C33" s="686" t="s">
        <v>16</v>
      </c>
      <c r="D33" s="683" t="s">
        <v>1569</v>
      </c>
      <c r="E33" s="686">
        <v>44376</v>
      </c>
      <c r="F33" s="686">
        <v>44382</v>
      </c>
      <c r="G33" s="686">
        <v>44405</v>
      </c>
    </row>
    <row r="34" ht="13.5" customHeight="1" spans="1:7">
      <c r="A34" s="691"/>
      <c r="B34" s="686" t="s">
        <v>58</v>
      </c>
      <c r="C34" s="686" t="s">
        <v>59</v>
      </c>
      <c r="D34" s="683" t="s">
        <v>1569</v>
      </c>
      <c r="E34" s="686">
        <v>44383</v>
      </c>
      <c r="F34" s="686">
        <v>44389</v>
      </c>
      <c r="G34" s="686">
        <v>44412</v>
      </c>
    </row>
    <row r="35" ht="13.5" customHeight="1" spans="1:7">
      <c r="A35" s="691"/>
      <c r="B35" s="686" t="s">
        <v>61</v>
      </c>
      <c r="C35" s="686" t="s">
        <v>62</v>
      </c>
      <c r="D35" s="683" t="s">
        <v>1569</v>
      </c>
      <c r="E35" s="686">
        <v>44390</v>
      </c>
      <c r="F35" s="686">
        <v>44396</v>
      </c>
      <c r="G35" s="686">
        <v>44419</v>
      </c>
    </row>
    <row r="36" ht="13.5" customHeight="1" spans="1:7">
      <c r="A36" s="691"/>
      <c r="B36" s="686" t="s">
        <v>63</v>
      </c>
      <c r="C36" s="686" t="s">
        <v>64</v>
      </c>
      <c r="D36" s="683" t="s">
        <v>1569</v>
      </c>
      <c r="E36" s="686">
        <v>44397</v>
      </c>
      <c r="F36" s="686">
        <v>44403</v>
      </c>
      <c r="G36" s="686">
        <v>44426</v>
      </c>
    </row>
    <row r="37" ht="13.5" customHeight="1" spans="1:7">
      <c r="A37" s="691"/>
      <c r="B37" s="686"/>
      <c r="C37" s="686"/>
      <c r="D37" s="683" t="s">
        <v>1569</v>
      </c>
      <c r="E37" s="686">
        <v>44404</v>
      </c>
      <c r="F37" s="686">
        <v>44410</v>
      </c>
      <c r="G37" s="686">
        <v>44433</v>
      </c>
    </row>
    <row r="38" s="664" customFormat="1" ht="13.5" spans="1:7">
      <c r="A38" s="667"/>
      <c r="B38" s="667"/>
      <c r="C38" s="667"/>
      <c r="D38" s="667"/>
      <c r="E38" s="667"/>
      <c r="F38" s="667"/>
      <c r="G38" s="667"/>
    </row>
    <row r="39" spans="1:7">
      <c r="A39" s="676" t="s">
        <v>1570</v>
      </c>
      <c r="B39" s="682" t="s">
        <v>1532</v>
      </c>
      <c r="C39" s="682" t="s">
        <v>1533</v>
      </c>
      <c r="D39" s="682" t="s">
        <v>1534</v>
      </c>
      <c r="E39" s="694" t="s">
        <v>1535</v>
      </c>
      <c r="F39" s="683" t="s">
        <v>1536</v>
      </c>
      <c r="G39" s="683" t="s">
        <v>1570</v>
      </c>
    </row>
    <row r="40" customHeight="1" spans="1:7">
      <c r="A40" s="676" t="s">
        <v>1571</v>
      </c>
      <c r="B40" s="684"/>
      <c r="C40" s="684"/>
      <c r="D40" s="684"/>
      <c r="E40" s="695"/>
      <c r="F40" s="683" t="s">
        <v>1539</v>
      </c>
      <c r="G40" s="683" t="s">
        <v>1540</v>
      </c>
    </row>
    <row r="41" customHeight="1" spans="1:7">
      <c r="A41" s="696" t="s">
        <v>208</v>
      </c>
      <c r="B41" s="686" t="s">
        <v>21</v>
      </c>
      <c r="C41" s="686" t="s">
        <v>1541</v>
      </c>
      <c r="D41" s="682" t="s">
        <v>1572</v>
      </c>
      <c r="E41" s="686">
        <v>44377</v>
      </c>
      <c r="F41" s="686">
        <v>44383</v>
      </c>
      <c r="G41" s="686">
        <v>44411</v>
      </c>
    </row>
    <row r="42" customHeight="1" spans="1:7">
      <c r="A42" s="696" t="s">
        <v>208</v>
      </c>
      <c r="B42" s="686" t="s">
        <v>1543</v>
      </c>
      <c r="C42" s="686" t="s">
        <v>1544</v>
      </c>
      <c r="D42" s="697"/>
      <c r="E42" s="686">
        <v>44384</v>
      </c>
      <c r="F42" s="686">
        <v>44390</v>
      </c>
      <c r="G42" s="686">
        <v>44418</v>
      </c>
    </row>
    <row r="43" customHeight="1" spans="1:7">
      <c r="A43" s="696" t="s">
        <v>208</v>
      </c>
      <c r="B43" s="686" t="s">
        <v>1545</v>
      </c>
      <c r="C43" s="686" t="s">
        <v>1546</v>
      </c>
      <c r="D43" s="697"/>
      <c r="E43" s="686">
        <v>44391</v>
      </c>
      <c r="F43" s="686">
        <v>44397</v>
      </c>
      <c r="G43" s="686">
        <v>44425</v>
      </c>
    </row>
    <row r="44" customHeight="1" spans="1:7">
      <c r="A44" s="696"/>
      <c r="B44" s="686"/>
      <c r="C44" s="686"/>
      <c r="D44" s="697"/>
      <c r="E44" s="686">
        <v>44398</v>
      </c>
      <c r="F44" s="686">
        <v>44404</v>
      </c>
      <c r="G44" s="686">
        <v>44432</v>
      </c>
    </row>
    <row r="45" customHeight="1" spans="1:7">
      <c r="A45" s="696"/>
      <c r="B45" s="686" t="s">
        <v>1549</v>
      </c>
      <c r="C45" s="686" t="s">
        <v>1550</v>
      </c>
      <c r="D45" s="684"/>
      <c r="E45" s="686">
        <v>44405</v>
      </c>
      <c r="F45" s="686">
        <v>44411</v>
      </c>
      <c r="G45" s="686">
        <v>44439</v>
      </c>
    </row>
    <row r="46" customHeight="1"/>
    <row r="47" spans="1:7">
      <c r="A47" s="676" t="s">
        <v>1573</v>
      </c>
      <c r="B47" s="682" t="s">
        <v>1532</v>
      </c>
      <c r="C47" s="682" t="s">
        <v>1533</v>
      </c>
      <c r="D47" s="682" t="s">
        <v>1534</v>
      </c>
      <c r="E47" s="694" t="s">
        <v>1535</v>
      </c>
      <c r="F47" s="683" t="s">
        <v>1536</v>
      </c>
      <c r="G47" s="683" t="s">
        <v>1573</v>
      </c>
    </row>
    <row r="48" customHeight="1" spans="1:7">
      <c r="A48" s="676" t="s">
        <v>1574</v>
      </c>
      <c r="B48" s="684"/>
      <c r="C48" s="684"/>
      <c r="D48" s="684"/>
      <c r="E48" s="695"/>
      <c r="F48" s="683" t="s">
        <v>1539</v>
      </c>
      <c r="G48" s="683" t="s">
        <v>1540</v>
      </c>
    </row>
    <row r="49" customHeight="1" spans="1:7">
      <c r="A49" s="676"/>
      <c r="B49" s="686" t="s">
        <v>1575</v>
      </c>
      <c r="C49" s="686" t="s">
        <v>1576</v>
      </c>
      <c r="D49" s="682" t="s">
        <v>1577</v>
      </c>
      <c r="E49" s="695">
        <v>44372</v>
      </c>
      <c r="F49" s="686">
        <v>44382</v>
      </c>
      <c r="G49" s="686">
        <v>44407</v>
      </c>
    </row>
    <row r="50" customHeight="1" spans="1:7">
      <c r="A50" s="696"/>
      <c r="B50" s="686" t="s">
        <v>1578</v>
      </c>
      <c r="C50" s="686" t="s">
        <v>1579</v>
      </c>
      <c r="D50" s="697"/>
      <c r="E50" s="686">
        <f>E49+7</f>
        <v>44379</v>
      </c>
      <c r="F50" s="686">
        <f>F49+7</f>
        <v>44389</v>
      </c>
      <c r="G50" s="686">
        <f>G49+7</f>
        <v>44414</v>
      </c>
    </row>
    <row r="51" customHeight="1" spans="1:7">
      <c r="A51" s="696"/>
      <c r="B51" s="686" t="s">
        <v>1580</v>
      </c>
      <c r="C51" s="686" t="s">
        <v>97</v>
      </c>
      <c r="D51" s="697"/>
      <c r="E51" s="686">
        <f t="shared" ref="E51:G53" si="0">E50+7</f>
        <v>44386</v>
      </c>
      <c r="F51" s="686">
        <f t="shared" si="0"/>
        <v>44396</v>
      </c>
      <c r="G51" s="686">
        <f t="shared" si="0"/>
        <v>44421</v>
      </c>
    </row>
    <row r="52" customHeight="1" spans="2:7">
      <c r="B52" s="686" t="s">
        <v>1581</v>
      </c>
      <c r="C52" s="686" t="s">
        <v>1582</v>
      </c>
      <c r="D52" s="697"/>
      <c r="E52" s="686">
        <f t="shared" si="0"/>
        <v>44393</v>
      </c>
      <c r="F52" s="686">
        <f t="shared" si="0"/>
        <v>44403</v>
      </c>
      <c r="G52" s="686">
        <f t="shared" si="0"/>
        <v>44428</v>
      </c>
    </row>
    <row r="53" customHeight="1" spans="2:7">
      <c r="B53" s="686"/>
      <c r="C53" s="686"/>
      <c r="D53" s="684"/>
      <c r="E53" s="686">
        <f t="shared" si="0"/>
        <v>44400</v>
      </c>
      <c r="F53" s="686">
        <f t="shared" si="0"/>
        <v>44410</v>
      </c>
      <c r="G53" s="686">
        <f t="shared" si="0"/>
        <v>44435</v>
      </c>
    </row>
    <row r="54" spans="2:7">
      <c r="B54" s="698"/>
      <c r="C54" s="698"/>
      <c r="D54" s="698"/>
      <c r="E54" s="698"/>
      <c r="F54" s="698"/>
      <c r="G54" s="698"/>
    </row>
    <row r="55" spans="1:7">
      <c r="A55" s="676" t="s">
        <v>103</v>
      </c>
      <c r="B55" s="692" t="s">
        <v>5</v>
      </c>
      <c r="C55" s="692" t="s">
        <v>6</v>
      </c>
      <c r="D55" s="692" t="s">
        <v>7</v>
      </c>
      <c r="E55" s="692" t="s">
        <v>1535</v>
      </c>
      <c r="F55" s="683" t="s">
        <v>1567</v>
      </c>
      <c r="G55" s="683" t="s">
        <v>103</v>
      </c>
    </row>
    <row r="56" spans="1:7">
      <c r="A56" s="676" t="s">
        <v>1538</v>
      </c>
      <c r="B56" s="692"/>
      <c r="C56" s="692"/>
      <c r="D56" s="692"/>
      <c r="E56" s="692"/>
      <c r="F56" s="683" t="s">
        <v>10</v>
      </c>
      <c r="G56" s="683" t="s">
        <v>11</v>
      </c>
    </row>
    <row r="57" ht="13.5" customHeight="1" spans="2:7">
      <c r="B57" s="699" t="s">
        <v>104</v>
      </c>
      <c r="C57" s="699" t="s">
        <v>105</v>
      </c>
      <c r="D57" s="699" t="s">
        <v>1583</v>
      </c>
      <c r="E57" s="699">
        <v>44377</v>
      </c>
      <c r="F57" s="699">
        <v>44384</v>
      </c>
      <c r="G57" s="699">
        <v>44410</v>
      </c>
    </row>
    <row r="58" ht="13.5" customHeight="1" spans="2:7">
      <c r="B58" s="699" t="s">
        <v>107</v>
      </c>
      <c r="C58" s="699" t="s">
        <v>1584</v>
      </c>
      <c r="D58" s="699" t="s">
        <v>1583</v>
      </c>
      <c r="E58" s="699">
        <v>44384</v>
      </c>
      <c r="F58" s="699">
        <v>44391</v>
      </c>
      <c r="G58" s="699">
        <v>44417</v>
      </c>
    </row>
    <row r="59" ht="13.5" customHeight="1" spans="2:7">
      <c r="B59" s="699"/>
      <c r="C59" s="699"/>
      <c r="D59" s="699" t="s">
        <v>1583</v>
      </c>
      <c r="E59" s="699">
        <v>44391</v>
      </c>
      <c r="F59" s="699">
        <v>44398</v>
      </c>
      <c r="G59" s="699">
        <v>44424</v>
      </c>
    </row>
    <row r="60" ht="13.5" customHeight="1" spans="2:7">
      <c r="B60" s="699" t="s">
        <v>1585</v>
      </c>
      <c r="C60" s="699" t="s">
        <v>1586</v>
      </c>
      <c r="D60" s="699" t="s">
        <v>1583</v>
      </c>
      <c r="E60" s="699">
        <v>44398</v>
      </c>
      <c r="F60" s="699">
        <v>44405</v>
      </c>
      <c r="G60" s="699">
        <v>44431</v>
      </c>
    </row>
    <row r="61" ht="13.5" customHeight="1" spans="2:7">
      <c r="B61" s="699"/>
      <c r="C61" s="699"/>
      <c r="D61" s="699" t="s">
        <v>1583</v>
      </c>
      <c r="E61" s="699">
        <v>44405</v>
      </c>
      <c r="F61" s="699">
        <v>44412</v>
      </c>
      <c r="G61" s="699">
        <v>44438</v>
      </c>
    </row>
    <row r="62" ht="13.5" customHeight="1" spans="1:3">
      <c r="A62" s="676"/>
      <c r="B62" s="700"/>
      <c r="C62" s="700"/>
    </row>
    <row r="63" spans="1:7">
      <c r="A63" s="667" t="s">
        <v>113</v>
      </c>
      <c r="B63" s="701" t="s">
        <v>5</v>
      </c>
      <c r="C63" s="701" t="s">
        <v>6</v>
      </c>
      <c r="D63" s="701" t="s">
        <v>7</v>
      </c>
      <c r="E63" s="701" t="s">
        <v>1535</v>
      </c>
      <c r="F63" s="702" t="s">
        <v>1567</v>
      </c>
      <c r="G63" s="702" t="s">
        <v>113</v>
      </c>
    </row>
    <row r="64" ht="16.5" customHeight="1" spans="1:7">
      <c r="A64" s="703" t="s">
        <v>1587</v>
      </c>
      <c r="B64" s="704"/>
      <c r="C64" s="704"/>
      <c r="D64" s="704"/>
      <c r="E64" s="704"/>
      <c r="F64" s="702" t="s">
        <v>10</v>
      </c>
      <c r="G64" s="702" t="s">
        <v>11</v>
      </c>
    </row>
    <row r="65" ht="13.5" customHeight="1" spans="1:7">
      <c r="A65" s="696"/>
      <c r="B65" s="705"/>
      <c r="C65" s="705"/>
      <c r="D65" s="699" t="s">
        <v>1588</v>
      </c>
      <c r="E65" s="702">
        <v>44371</v>
      </c>
      <c r="F65" s="702">
        <v>44379</v>
      </c>
      <c r="G65" s="702">
        <v>44402</v>
      </c>
    </row>
    <row r="66" ht="13.5" customHeight="1" spans="1:7">
      <c r="A66" s="696"/>
      <c r="B66" s="705"/>
      <c r="C66" s="705"/>
      <c r="D66" s="699" t="s">
        <v>1588</v>
      </c>
      <c r="E66" s="702">
        <v>44378</v>
      </c>
      <c r="F66" s="702">
        <v>44386</v>
      </c>
      <c r="G66" s="702">
        <v>44409</v>
      </c>
    </row>
    <row r="67" ht="14.1" customHeight="1" spans="1:7">
      <c r="A67" s="696" t="s">
        <v>208</v>
      </c>
      <c r="B67" s="705" t="s">
        <v>115</v>
      </c>
      <c r="C67" s="705" t="s">
        <v>1589</v>
      </c>
      <c r="D67" s="699" t="s">
        <v>1588</v>
      </c>
      <c r="E67" s="702">
        <v>44385</v>
      </c>
      <c r="F67" s="702">
        <v>44393</v>
      </c>
      <c r="G67" s="702">
        <v>44416</v>
      </c>
    </row>
    <row r="68" ht="14.1" customHeight="1" spans="1:7">
      <c r="A68" s="696" t="s">
        <v>208</v>
      </c>
      <c r="B68" s="702"/>
      <c r="C68" s="702"/>
      <c r="D68" s="699" t="s">
        <v>1588</v>
      </c>
      <c r="E68" s="702">
        <v>44392</v>
      </c>
      <c r="F68" s="702">
        <v>44400</v>
      </c>
      <c r="G68" s="702">
        <v>44423</v>
      </c>
    </row>
    <row r="69" ht="14.1" customHeight="1" spans="1:7">
      <c r="A69" s="696" t="s">
        <v>208</v>
      </c>
      <c r="B69" s="702"/>
      <c r="C69" s="702"/>
      <c r="D69" s="699" t="s">
        <v>1588</v>
      </c>
      <c r="E69" s="702">
        <v>44399</v>
      </c>
      <c r="F69" s="702">
        <v>44407</v>
      </c>
      <c r="G69" s="702">
        <v>44430</v>
      </c>
    </row>
    <row r="70" ht="13.5" customHeight="1" spans="1:7">
      <c r="A70" s="696"/>
      <c r="B70" s="705"/>
      <c r="C70" s="705"/>
      <c r="D70" s="699" t="s">
        <v>1588</v>
      </c>
      <c r="E70" s="702">
        <v>44406</v>
      </c>
      <c r="F70" s="702">
        <v>44414</v>
      </c>
      <c r="G70" s="702">
        <v>44437</v>
      </c>
    </row>
    <row r="71" customHeight="1" spans="1:7">
      <c r="A71" s="676"/>
      <c r="B71" s="689"/>
      <c r="C71" s="689"/>
      <c r="D71" s="690"/>
      <c r="E71" s="689"/>
      <c r="F71" s="689"/>
      <c r="G71" s="689"/>
    </row>
    <row r="72" customHeight="1" spans="1:7">
      <c r="A72" s="676" t="s">
        <v>1590</v>
      </c>
      <c r="B72" s="701" t="s">
        <v>1532</v>
      </c>
      <c r="C72" s="692" t="s">
        <v>1533</v>
      </c>
      <c r="D72" s="692" t="s">
        <v>1534</v>
      </c>
      <c r="E72" s="692" t="s">
        <v>1591</v>
      </c>
      <c r="F72" s="686" t="s">
        <v>1536</v>
      </c>
      <c r="G72" s="686" t="s">
        <v>1590</v>
      </c>
    </row>
    <row r="73" customHeight="1" spans="1:7">
      <c r="A73" s="676" t="s">
        <v>1592</v>
      </c>
      <c r="B73" s="704"/>
      <c r="C73" s="692"/>
      <c r="D73" s="692"/>
      <c r="E73" s="692"/>
      <c r="F73" s="683" t="s">
        <v>10</v>
      </c>
      <c r="G73" s="683" t="s">
        <v>11</v>
      </c>
    </row>
    <row r="74" customHeight="1" spans="1:7">
      <c r="A74" s="676"/>
      <c r="B74" s="686" t="s">
        <v>791</v>
      </c>
      <c r="C74" s="686" t="s">
        <v>1593</v>
      </c>
      <c r="D74" s="686" t="s">
        <v>1594</v>
      </c>
      <c r="E74" s="686">
        <v>44371</v>
      </c>
      <c r="F74" s="686">
        <v>44378</v>
      </c>
      <c r="G74" s="686">
        <v>44400</v>
      </c>
    </row>
    <row r="75" customHeight="1" spans="2:7">
      <c r="B75" s="686" t="s">
        <v>865</v>
      </c>
      <c r="C75" s="686" t="s">
        <v>1595</v>
      </c>
      <c r="D75" s="686" t="s">
        <v>1594</v>
      </c>
      <c r="E75" s="686">
        <v>44378</v>
      </c>
      <c r="F75" s="686">
        <v>44385</v>
      </c>
      <c r="G75" s="686">
        <v>44407</v>
      </c>
    </row>
    <row r="76" customHeight="1" spans="1:7">
      <c r="A76" s="676"/>
      <c r="B76" s="686"/>
      <c r="C76" s="686"/>
      <c r="D76" s="686" t="s">
        <v>1594</v>
      </c>
      <c r="E76" s="686">
        <v>44385</v>
      </c>
      <c r="F76" s="686">
        <v>44392</v>
      </c>
      <c r="G76" s="686">
        <v>44414</v>
      </c>
    </row>
    <row r="77" customHeight="1" spans="1:7">
      <c r="A77" s="676"/>
      <c r="B77" s="686" t="s">
        <v>1580</v>
      </c>
      <c r="C77" s="686" t="s">
        <v>97</v>
      </c>
      <c r="D77" s="686" t="s">
        <v>1594</v>
      </c>
      <c r="E77" s="686">
        <v>44392</v>
      </c>
      <c r="F77" s="686">
        <v>44399</v>
      </c>
      <c r="G77" s="686">
        <v>44421</v>
      </c>
    </row>
    <row r="78" customHeight="1" spans="1:7">
      <c r="A78" s="676"/>
      <c r="B78" s="686" t="s">
        <v>869</v>
      </c>
      <c r="C78" s="686" t="s">
        <v>99</v>
      </c>
      <c r="D78" s="686" t="s">
        <v>1594</v>
      </c>
      <c r="E78" s="686">
        <v>44399</v>
      </c>
      <c r="F78" s="686">
        <v>44406</v>
      </c>
      <c r="G78" s="686">
        <v>44428</v>
      </c>
    </row>
    <row r="79" customHeight="1" spans="1:7">
      <c r="A79" s="676"/>
      <c r="B79" s="686" t="s">
        <v>100</v>
      </c>
      <c r="C79" s="686" t="s">
        <v>1596</v>
      </c>
      <c r="D79" s="686" t="s">
        <v>1594</v>
      </c>
      <c r="E79" s="686">
        <v>44406</v>
      </c>
      <c r="F79" s="686">
        <v>44413</v>
      </c>
      <c r="G79" s="686">
        <v>44435</v>
      </c>
    </row>
    <row r="80" customHeight="1" spans="1:7">
      <c r="A80" s="676"/>
      <c r="B80" s="689"/>
      <c r="C80" s="689"/>
      <c r="D80" s="689"/>
      <c r="E80" s="689"/>
      <c r="F80" s="689"/>
      <c r="G80" s="689"/>
    </row>
    <row r="81" customHeight="1" spans="1:7">
      <c r="A81" s="676" t="s">
        <v>1587</v>
      </c>
      <c r="B81" s="701" t="s">
        <v>1532</v>
      </c>
      <c r="C81" s="692" t="s">
        <v>1533</v>
      </c>
      <c r="D81" s="692" t="s">
        <v>1534</v>
      </c>
      <c r="E81" s="692" t="s">
        <v>1591</v>
      </c>
      <c r="F81" s="686" t="s">
        <v>1536</v>
      </c>
      <c r="G81" s="686" t="s">
        <v>1590</v>
      </c>
    </row>
    <row r="82" customHeight="1" spans="1:7">
      <c r="A82" s="676"/>
      <c r="B82" s="704"/>
      <c r="C82" s="692"/>
      <c r="D82" s="692"/>
      <c r="E82" s="692"/>
      <c r="F82" s="683" t="s">
        <v>10</v>
      </c>
      <c r="G82" s="683" t="s">
        <v>11</v>
      </c>
    </row>
    <row r="83" customHeight="1" spans="1:7">
      <c r="A83" s="676"/>
      <c r="B83" s="686"/>
      <c r="C83" s="686"/>
      <c r="D83" s="686" t="s">
        <v>1597</v>
      </c>
      <c r="E83" s="686">
        <v>44371</v>
      </c>
      <c r="F83" s="686">
        <v>44379</v>
      </c>
      <c r="G83" s="686">
        <v>44400</v>
      </c>
    </row>
    <row r="84" customHeight="1" spans="1:7">
      <c r="A84" s="676"/>
      <c r="B84" s="686" t="s">
        <v>1598</v>
      </c>
      <c r="C84" s="686" t="s">
        <v>66</v>
      </c>
      <c r="D84" s="686" t="s">
        <v>1597</v>
      </c>
      <c r="E84" s="686">
        <v>44378</v>
      </c>
      <c r="F84" s="686">
        <v>44386</v>
      </c>
      <c r="G84" s="686">
        <v>44407</v>
      </c>
    </row>
    <row r="85" customHeight="1" spans="1:7">
      <c r="A85" s="676"/>
      <c r="B85" s="686" t="s">
        <v>87</v>
      </c>
      <c r="C85" s="686" t="s">
        <v>88</v>
      </c>
      <c r="D85" s="686" t="s">
        <v>1597</v>
      </c>
      <c r="E85" s="686">
        <v>44385</v>
      </c>
      <c r="F85" s="686">
        <v>44393</v>
      </c>
      <c r="G85" s="686">
        <v>44414</v>
      </c>
    </row>
    <row r="86" customHeight="1" spans="1:7">
      <c r="A86" s="676"/>
      <c r="B86" s="686" t="s">
        <v>1599</v>
      </c>
      <c r="C86" s="686" t="s">
        <v>1600</v>
      </c>
      <c r="D86" s="686" t="s">
        <v>1597</v>
      </c>
      <c r="E86" s="686">
        <v>44392</v>
      </c>
      <c r="F86" s="686">
        <v>44400</v>
      </c>
      <c r="G86" s="686">
        <v>44421</v>
      </c>
    </row>
    <row r="87" customHeight="1" spans="1:7">
      <c r="A87" s="676"/>
      <c r="B87" s="686" t="s">
        <v>154</v>
      </c>
      <c r="C87" s="686" t="s">
        <v>134</v>
      </c>
      <c r="D87" s="686" t="s">
        <v>1597</v>
      </c>
      <c r="E87" s="686">
        <v>44399</v>
      </c>
      <c r="F87" s="686">
        <v>44407</v>
      </c>
      <c r="G87" s="686">
        <v>44428</v>
      </c>
    </row>
    <row r="88" customHeight="1" spans="1:7">
      <c r="A88" s="676"/>
      <c r="B88" s="686" t="s">
        <v>155</v>
      </c>
      <c r="C88" s="686" t="s">
        <v>66</v>
      </c>
      <c r="D88" s="686" t="s">
        <v>1597</v>
      </c>
      <c r="E88" s="686">
        <v>44406</v>
      </c>
      <c r="F88" s="686">
        <v>44414</v>
      </c>
      <c r="G88" s="686">
        <v>44435</v>
      </c>
    </row>
    <row r="89" customHeight="1"/>
    <row r="90" spans="1:7">
      <c r="A90" s="706" t="s">
        <v>1601</v>
      </c>
      <c r="B90" s="692" t="s">
        <v>5</v>
      </c>
      <c r="C90" s="701" t="s">
        <v>6</v>
      </c>
      <c r="D90" s="701" t="s">
        <v>7</v>
      </c>
      <c r="E90" s="701" t="s">
        <v>1535</v>
      </c>
      <c r="F90" s="683" t="s">
        <v>1567</v>
      </c>
      <c r="G90" s="683" t="s">
        <v>1601</v>
      </c>
    </row>
    <row r="91" spans="1:7">
      <c r="A91" s="676" t="s">
        <v>1602</v>
      </c>
      <c r="B91" s="692"/>
      <c r="C91" s="704"/>
      <c r="D91" s="704"/>
      <c r="E91" s="704"/>
      <c r="F91" s="702" t="s">
        <v>10</v>
      </c>
      <c r="G91" s="702" t="s">
        <v>11</v>
      </c>
    </row>
    <row r="92" ht="13.5" customHeight="1" spans="2:7">
      <c r="B92" s="686" t="s">
        <v>1552</v>
      </c>
      <c r="C92" s="686" t="s">
        <v>1553</v>
      </c>
      <c r="D92" s="683" t="s">
        <v>1554</v>
      </c>
      <c r="E92" s="702">
        <v>44375</v>
      </c>
      <c r="F92" s="702">
        <v>44381</v>
      </c>
      <c r="G92" s="702">
        <v>44404</v>
      </c>
    </row>
    <row r="93" ht="13.5" customHeight="1" spans="1:7">
      <c r="A93" s="667" t="s">
        <v>208</v>
      </c>
      <c r="B93" s="686" t="s">
        <v>85</v>
      </c>
      <c r="C93" s="686" t="s">
        <v>1555</v>
      </c>
      <c r="D93" s="683" t="s">
        <v>1554</v>
      </c>
      <c r="E93" s="702">
        <v>44382</v>
      </c>
      <c r="F93" s="702">
        <v>44388</v>
      </c>
      <c r="G93" s="702">
        <v>44411</v>
      </c>
    </row>
    <row r="94" ht="13.5" customHeight="1" spans="1:7">
      <c r="A94" s="667" t="s">
        <v>208</v>
      </c>
      <c r="B94" s="686" t="s">
        <v>1556</v>
      </c>
      <c r="C94" s="686" t="s">
        <v>1557</v>
      </c>
      <c r="D94" s="683" t="s">
        <v>1554</v>
      </c>
      <c r="E94" s="702">
        <v>44389</v>
      </c>
      <c r="F94" s="702">
        <v>44395</v>
      </c>
      <c r="G94" s="702">
        <v>44418</v>
      </c>
    </row>
    <row r="95" ht="13.5" customHeight="1" spans="1:7">
      <c r="A95" s="667" t="s">
        <v>208</v>
      </c>
      <c r="B95" s="686" t="s">
        <v>90</v>
      </c>
      <c r="C95" s="686" t="s">
        <v>1558</v>
      </c>
      <c r="D95" s="683" t="s">
        <v>1554</v>
      </c>
      <c r="E95" s="702">
        <v>44396</v>
      </c>
      <c r="F95" s="702">
        <v>44402</v>
      </c>
      <c r="G95" s="702">
        <v>44425</v>
      </c>
    </row>
    <row r="96" ht="13.5" customHeight="1" spans="2:7">
      <c r="B96" s="686" t="s">
        <v>1559</v>
      </c>
      <c r="C96" s="686" t="s">
        <v>1560</v>
      </c>
      <c r="D96" s="683" t="s">
        <v>1554</v>
      </c>
      <c r="E96" s="702">
        <v>44403</v>
      </c>
      <c r="F96" s="702">
        <v>44409</v>
      </c>
      <c r="G96" s="702">
        <v>44432</v>
      </c>
    </row>
    <row r="97" s="664" customFormat="1" ht="13.5"/>
    <row r="98" spans="1:7">
      <c r="A98" s="676" t="s">
        <v>158</v>
      </c>
      <c r="B98" s="692" t="s">
        <v>5</v>
      </c>
      <c r="C98" s="692" t="s">
        <v>6</v>
      </c>
      <c r="D98" s="692" t="s">
        <v>7</v>
      </c>
      <c r="E98" s="692" t="s">
        <v>1535</v>
      </c>
      <c r="F98" s="683" t="s">
        <v>1567</v>
      </c>
      <c r="G98" s="683" t="s">
        <v>158</v>
      </c>
    </row>
    <row r="99" spans="1:7">
      <c r="A99" s="676" t="s">
        <v>1603</v>
      </c>
      <c r="B99" s="692"/>
      <c r="C99" s="692"/>
      <c r="D99" s="692"/>
      <c r="E99" s="692"/>
      <c r="F99" s="702" t="s">
        <v>10</v>
      </c>
      <c r="G99" s="702" t="s">
        <v>11</v>
      </c>
    </row>
    <row r="100" ht="13.5" customHeight="1" spans="1:7">
      <c r="A100" s="676"/>
      <c r="B100" s="686" t="s">
        <v>1604</v>
      </c>
      <c r="C100" s="686" t="s">
        <v>1605</v>
      </c>
      <c r="D100" s="683" t="s">
        <v>1606</v>
      </c>
      <c r="E100" s="686">
        <v>44370</v>
      </c>
      <c r="F100" s="686">
        <v>44378</v>
      </c>
      <c r="G100" s="686">
        <v>44404</v>
      </c>
    </row>
    <row r="101" ht="13.5" customHeight="1" spans="2:7">
      <c r="B101" s="686" t="s">
        <v>1607</v>
      </c>
      <c r="C101" s="686" t="s">
        <v>1608</v>
      </c>
      <c r="D101" s="683" t="s">
        <v>1606</v>
      </c>
      <c r="E101" s="686">
        <v>44377</v>
      </c>
      <c r="F101" s="686">
        <v>44385</v>
      </c>
      <c r="G101" s="686">
        <v>44411</v>
      </c>
    </row>
    <row r="102" ht="13.5" customHeight="1" spans="1:7">
      <c r="A102" s="676"/>
      <c r="B102" s="686" t="s">
        <v>1609</v>
      </c>
      <c r="C102" s="686" t="s">
        <v>1610</v>
      </c>
      <c r="D102" s="683" t="s">
        <v>1606</v>
      </c>
      <c r="E102" s="686">
        <v>44384</v>
      </c>
      <c r="F102" s="686">
        <v>44392</v>
      </c>
      <c r="G102" s="686">
        <v>44418</v>
      </c>
    </row>
    <row r="103" ht="13.5" customHeight="1" spans="1:7">
      <c r="A103" s="676"/>
      <c r="B103" s="686" t="s">
        <v>1611</v>
      </c>
      <c r="C103" s="686" t="s">
        <v>1612</v>
      </c>
      <c r="D103" s="683" t="s">
        <v>1606</v>
      </c>
      <c r="E103" s="686">
        <v>44391</v>
      </c>
      <c r="F103" s="686">
        <v>44399</v>
      </c>
      <c r="G103" s="686">
        <v>44425</v>
      </c>
    </row>
    <row r="104" ht="13.5" customHeight="1" spans="1:7">
      <c r="A104" s="676"/>
      <c r="B104" s="686" t="s">
        <v>1613</v>
      </c>
      <c r="C104" s="686" t="s">
        <v>1614</v>
      </c>
      <c r="D104" s="683" t="s">
        <v>1606</v>
      </c>
      <c r="E104" s="686">
        <v>44398</v>
      </c>
      <c r="F104" s="686">
        <v>44406</v>
      </c>
      <c r="G104" s="686">
        <v>44432</v>
      </c>
    </row>
    <row r="105" ht="13.5" customHeight="1" spans="1:7">
      <c r="A105" s="676"/>
      <c r="B105" s="686"/>
      <c r="C105" s="686"/>
      <c r="D105" s="683" t="s">
        <v>1606</v>
      </c>
      <c r="E105" s="686">
        <v>44405</v>
      </c>
      <c r="F105" s="686">
        <v>44413</v>
      </c>
      <c r="G105" s="686">
        <v>44439</v>
      </c>
    </row>
    <row r="106" ht="13.5" customHeight="1" spans="1:7">
      <c r="A106" s="676"/>
      <c r="B106" s="689"/>
      <c r="C106" s="689"/>
      <c r="D106" s="690"/>
      <c r="E106" s="689"/>
      <c r="F106" s="689"/>
      <c r="G106" s="689"/>
    </row>
    <row r="107" ht="13.5" customHeight="1" spans="1:7">
      <c r="A107" s="676" t="s">
        <v>1551</v>
      </c>
      <c r="B107" s="692" t="s">
        <v>5</v>
      </c>
      <c r="C107" s="692" t="s">
        <v>6</v>
      </c>
      <c r="D107" s="692" t="s">
        <v>7</v>
      </c>
      <c r="E107" s="692" t="s">
        <v>1535</v>
      </c>
      <c r="F107" s="683" t="s">
        <v>1567</v>
      </c>
      <c r="G107" s="683" t="s">
        <v>158</v>
      </c>
    </row>
    <row r="108" ht="13.5" customHeight="1" spans="1:7">
      <c r="A108" s="676"/>
      <c r="B108" s="692"/>
      <c r="C108" s="692"/>
      <c r="D108" s="692"/>
      <c r="E108" s="692"/>
      <c r="F108" s="702" t="s">
        <v>10</v>
      </c>
      <c r="G108" s="702" t="s">
        <v>11</v>
      </c>
    </row>
    <row r="109" ht="13.5" customHeight="1" spans="1:7">
      <c r="A109" s="676"/>
      <c r="B109" s="686" t="s">
        <v>1615</v>
      </c>
      <c r="C109" s="686" t="s">
        <v>897</v>
      </c>
      <c r="D109" s="683" t="s">
        <v>1597</v>
      </c>
      <c r="E109" s="686">
        <v>44372</v>
      </c>
      <c r="F109" s="686">
        <v>44381</v>
      </c>
      <c r="G109" s="686">
        <v>44405</v>
      </c>
    </row>
    <row r="110" ht="13.5" customHeight="1" spans="1:7">
      <c r="A110" s="676"/>
      <c r="B110" s="686" t="s">
        <v>1616</v>
      </c>
      <c r="C110" s="686" t="s">
        <v>1617</v>
      </c>
      <c r="D110" s="683" t="s">
        <v>1597</v>
      </c>
      <c r="E110" s="686">
        <v>44379</v>
      </c>
      <c r="F110" s="686">
        <v>44388</v>
      </c>
      <c r="G110" s="686">
        <v>44412</v>
      </c>
    </row>
    <row r="111" ht="13.5" customHeight="1" spans="1:7">
      <c r="A111" s="676"/>
      <c r="B111" s="686" t="s">
        <v>1618</v>
      </c>
      <c r="C111" s="686" t="s">
        <v>1619</v>
      </c>
      <c r="D111" s="683" t="s">
        <v>1597</v>
      </c>
      <c r="E111" s="686">
        <v>44386</v>
      </c>
      <c r="F111" s="686">
        <v>44395</v>
      </c>
      <c r="G111" s="686">
        <v>44419</v>
      </c>
    </row>
    <row r="112" ht="13.5" customHeight="1" spans="1:7">
      <c r="A112" s="676"/>
      <c r="B112" s="686" t="s">
        <v>1456</v>
      </c>
      <c r="C112" s="686" t="s">
        <v>1054</v>
      </c>
      <c r="D112" s="683" t="s">
        <v>1597</v>
      </c>
      <c r="E112" s="686">
        <v>44393</v>
      </c>
      <c r="F112" s="686">
        <v>44402</v>
      </c>
      <c r="G112" s="686">
        <v>44426</v>
      </c>
    </row>
    <row r="113" ht="13.5" customHeight="1" spans="1:7">
      <c r="A113" s="676"/>
      <c r="B113" s="686"/>
      <c r="C113" s="686"/>
      <c r="D113" s="683" t="s">
        <v>1597</v>
      </c>
      <c r="E113" s="686">
        <v>44400</v>
      </c>
      <c r="F113" s="686">
        <v>44409</v>
      </c>
      <c r="G113" s="686">
        <v>44433</v>
      </c>
    </row>
    <row r="114" ht="13.5" customHeight="1" spans="5:7">
      <c r="E114" s="689"/>
      <c r="F114" s="689"/>
      <c r="G114" s="689"/>
    </row>
    <row r="115" ht="13.5" customHeight="1" spans="1:7">
      <c r="A115" s="676" t="s">
        <v>1620</v>
      </c>
      <c r="B115" s="692" t="s">
        <v>5</v>
      </c>
      <c r="C115" s="692" t="s">
        <v>6</v>
      </c>
      <c r="D115" s="692" t="s">
        <v>7</v>
      </c>
      <c r="E115" s="692" t="s">
        <v>1535</v>
      </c>
      <c r="F115" s="683" t="s">
        <v>1567</v>
      </c>
      <c r="G115" s="683" t="s">
        <v>1621</v>
      </c>
    </row>
    <row r="116" ht="13.5" customHeight="1" spans="1:7">
      <c r="A116" s="676" t="s">
        <v>1603</v>
      </c>
      <c r="B116" s="692"/>
      <c r="C116" s="692"/>
      <c r="D116" s="692"/>
      <c r="E116" s="692"/>
      <c r="F116" s="702" t="s">
        <v>10</v>
      </c>
      <c r="G116" s="702" t="s">
        <v>11</v>
      </c>
    </row>
    <row r="117" spans="1:7">
      <c r="A117" s="676"/>
      <c r="B117" s="686" t="s">
        <v>1604</v>
      </c>
      <c r="C117" s="686" t="s">
        <v>1605</v>
      </c>
      <c r="D117" s="683" t="s">
        <v>1606</v>
      </c>
      <c r="E117" s="686">
        <v>44370</v>
      </c>
      <c r="F117" s="686">
        <v>44378</v>
      </c>
      <c r="G117" s="686">
        <v>44401</v>
      </c>
    </row>
    <row r="118" ht="13.5" customHeight="1" spans="2:7">
      <c r="B118" s="686" t="s">
        <v>1607</v>
      </c>
      <c r="C118" s="686" t="s">
        <v>1608</v>
      </c>
      <c r="D118" s="683" t="s">
        <v>1606</v>
      </c>
      <c r="E118" s="686">
        <v>44377</v>
      </c>
      <c r="F118" s="686">
        <v>44385</v>
      </c>
      <c r="G118" s="686">
        <v>44408</v>
      </c>
    </row>
    <row r="119" ht="13.5" customHeight="1" spans="1:7">
      <c r="A119" s="676"/>
      <c r="B119" s="686" t="s">
        <v>1609</v>
      </c>
      <c r="C119" s="686" t="s">
        <v>1610</v>
      </c>
      <c r="D119" s="683" t="s">
        <v>1606</v>
      </c>
      <c r="E119" s="686">
        <v>44384</v>
      </c>
      <c r="F119" s="686">
        <v>44392</v>
      </c>
      <c r="G119" s="686">
        <v>44415</v>
      </c>
    </row>
    <row r="120" ht="13.5" customHeight="1" spans="1:7">
      <c r="A120" s="676"/>
      <c r="B120" s="686" t="s">
        <v>1611</v>
      </c>
      <c r="C120" s="686" t="s">
        <v>1612</v>
      </c>
      <c r="D120" s="683" t="s">
        <v>1606</v>
      </c>
      <c r="E120" s="686">
        <v>44391</v>
      </c>
      <c r="F120" s="686">
        <v>44399</v>
      </c>
      <c r="G120" s="686">
        <v>44422</v>
      </c>
    </row>
    <row r="121" ht="13.5" customHeight="1" spans="1:7">
      <c r="A121" s="676"/>
      <c r="B121" s="686" t="s">
        <v>1613</v>
      </c>
      <c r="C121" s="686" t="s">
        <v>1614</v>
      </c>
      <c r="D121" s="683" t="s">
        <v>1606</v>
      </c>
      <c r="E121" s="686">
        <v>44398</v>
      </c>
      <c r="F121" s="686">
        <v>44406</v>
      </c>
      <c r="G121" s="686">
        <v>44429</v>
      </c>
    </row>
    <row r="122" spans="1:7">
      <c r="A122" s="676"/>
      <c r="B122" s="686"/>
      <c r="C122" s="686"/>
      <c r="D122" s="683" t="s">
        <v>1606</v>
      </c>
      <c r="E122" s="686">
        <v>44405</v>
      </c>
      <c r="F122" s="686">
        <v>44413</v>
      </c>
      <c r="G122" s="686">
        <v>44436</v>
      </c>
    </row>
    <row r="123" ht="13.5" customHeight="1" spans="2:7">
      <c r="B123" s="689"/>
      <c r="C123" s="689"/>
      <c r="D123" s="689"/>
      <c r="E123" s="689"/>
      <c r="F123" s="689"/>
      <c r="G123" s="689"/>
    </row>
    <row r="124" ht="13.5" customHeight="1" spans="1:7">
      <c r="A124" s="676" t="s">
        <v>849</v>
      </c>
      <c r="B124" s="692" t="s">
        <v>5</v>
      </c>
      <c r="C124" s="692" t="s">
        <v>6</v>
      </c>
      <c r="D124" s="692" t="s">
        <v>7</v>
      </c>
      <c r="E124" s="692" t="s">
        <v>1535</v>
      </c>
      <c r="F124" s="683" t="s">
        <v>1567</v>
      </c>
      <c r="G124" s="683" t="s">
        <v>849</v>
      </c>
    </row>
    <row r="125" ht="13.5" customHeight="1" spans="1:7">
      <c r="A125" s="676" t="s">
        <v>1574</v>
      </c>
      <c r="B125" s="692"/>
      <c r="C125" s="692"/>
      <c r="D125" s="692"/>
      <c r="E125" s="692"/>
      <c r="F125" s="683" t="s">
        <v>10</v>
      </c>
      <c r="G125" s="683" t="s">
        <v>11</v>
      </c>
    </row>
    <row r="126" ht="13.5" customHeight="1" spans="1:7">
      <c r="A126" s="676"/>
      <c r="B126" s="707" t="s">
        <v>1622</v>
      </c>
      <c r="C126" s="707" t="s">
        <v>105</v>
      </c>
      <c r="D126" s="686" t="s">
        <v>1597</v>
      </c>
      <c r="E126" s="686">
        <v>44372</v>
      </c>
      <c r="F126" s="686">
        <v>44380</v>
      </c>
      <c r="G126" s="686">
        <v>44405</v>
      </c>
    </row>
    <row r="127" ht="13.5" customHeight="1" spans="1:7">
      <c r="A127" s="676"/>
      <c r="B127" s="708" t="s">
        <v>1623</v>
      </c>
      <c r="C127" s="707" t="s">
        <v>134</v>
      </c>
      <c r="D127" s="686" t="s">
        <v>1597</v>
      </c>
      <c r="E127" s="686">
        <v>44379</v>
      </c>
      <c r="F127" s="686">
        <v>44387</v>
      </c>
      <c r="G127" s="686">
        <v>44412</v>
      </c>
    </row>
    <row r="128" ht="13.5" customHeight="1" spans="1:7">
      <c r="A128" s="676"/>
      <c r="B128" s="686"/>
      <c r="C128" s="686"/>
      <c r="D128" s="686" t="s">
        <v>1597</v>
      </c>
      <c r="E128" s="686">
        <v>44386</v>
      </c>
      <c r="F128" s="686">
        <v>44394</v>
      </c>
      <c r="G128" s="686">
        <v>44419</v>
      </c>
    </row>
    <row r="129" ht="13.5" customHeight="1" spans="1:7">
      <c r="A129" s="676"/>
      <c r="B129" s="707" t="s">
        <v>138</v>
      </c>
      <c r="C129" s="707" t="s">
        <v>1624</v>
      </c>
      <c r="D129" s="686" t="s">
        <v>1597</v>
      </c>
      <c r="E129" s="686">
        <v>44393</v>
      </c>
      <c r="F129" s="686">
        <v>44401</v>
      </c>
      <c r="G129" s="686">
        <v>44426</v>
      </c>
    </row>
    <row r="130" ht="13.5" customHeight="1" spans="1:7">
      <c r="A130" s="676"/>
      <c r="B130" s="686"/>
      <c r="C130" s="686"/>
      <c r="D130" s="686" t="s">
        <v>1597</v>
      </c>
      <c r="E130" s="686">
        <v>44400</v>
      </c>
      <c r="F130" s="686">
        <v>44408</v>
      </c>
      <c r="G130" s="686">
        <v>44433</v>
      </c>
    </row>
    <row r="131" ht="13.5" customHeight="1" spans="1:7">
      <c r="A131" s="676"/>
      <c r="B131" s="686"/>
      <c r="C131" s="686"/>
      <c r="D131" s="686" t="s">
        <v>1597</v>
      </c>
      <c r="E131" s="686">
        <v>44407</v>
      </c>
      <c r="F131" s="686">
        <v>44415</v>
      </c>
      <c r="G131" s="686">
        <v>44440</v>
      </c>
    </row>
    <row r="132" spans="1:7">
      <c r="A132" s="676"/>
      <c r="B132" s="689"/>
      <c r="C132" s="689"/>
      <c r="D132" s="690"/>
      <c r="E132" s="689"/>
      <c r="F132" s="689"/>
      <c r="G132" s="689"/>
    </row>
    <row r="133" ht="14.25" spans="1:7">
      <c r="A133" s="675" t="s">
        <v>1625</v>
      </c>
      <c r="B133" s="675"/>
      <c r="C133" s="675"/>
      <c r="D133" s="675"/>
      <c r="E133" s="675"/>
      <c r="F133" s="675"/>
      <c r="G133" s="675"/>
    </row>
    <row r="134" spans="1:7">
      <c r="A134" s="709" t="s">
        <v>375</v>
      </c>
      <c r="B134" s="710" t="s">
        <v>5</v>
      </c>
      <c r="C134" s="710" t="s">
        <v>6</v>
      </c>
      <c r="D134" s="711" t="s">
        <v>7</v>
      </c>
      <c r="E134" s="711" t="s">
        <v>1535</v>
      </c>
      <c r="F134" s="711" t="s">
        <v>1567</v>
      </c>
      <c r="G134" s="711" t="s">
        <v>374</v>
      </c>
    </row>
    <row r="135" spans="1:7">
      <c r="A135" s="712" t="s">
        <v>1568</v>
      </c>
      <c r="B135" s="713"/>
      <c r="C135" s="713"/>
      <c r="D135" s="711"/>
      <c r="E135" s="711"/>
      <c r="F135" s="711" t="s">
        <v>10</v>
      </c>
      <c r="G135" s="711" t="s">
        <v>11</v>
      </c>
    </row>
    <row r="136" spans="1:7">
      <c r="A136" s="709"/>
      <c r="B136" s="711" t="s">
        <v>1626</v>
      </c>
      <c r="C136" s="711" t="s">
        <v>1627</v>
      </c>
      <c r="D136" s="711" t="s">
        <v>1628</v>
      </c>
      <c r="E136" s="711">
        <v>43866</v>
      </c>
      <c r="F136" s="711">
        <v>43871</v>
      </c>
      <c r="G136" s="711">
        <v>43875</v>
      </c>
    </row>
    <row r="137" spans="1:7">
      <c r="A137" s="709"/>
      <c r="B137" s="711" t="s">
        <v>1629</v>
      </c>
      <c r="C137" s="711" t="s">
        <v>1627</v>
      </c>
      <c r="D137" s="711" t="s">
        <v>1628</v>
      </c>
      <c r="E137" s="711">
        <f>E136+7</f>
        <v>43873</v>
      </c>
      <c r="F137" s="711">
        <f>F136+7</f>
        <v>43878</v>
      </c>
      <c r="G137" s="711">
        <f>G136+7</f>
        <v>43882</v>
      </c>
    </row>
    <row r="138" spans="1:7">
      <c r="A138" s="709"/>
      <c r="B138" s="711" t="s">
        <v>1630</v>
      </c>
      <c r="C138" s="711" t="s">
        <v>1627</v>
      </c>
      <c r="D138" s="711" t="s">
        <v>1628</v>
      </c>
      <c r="E138" s="711">
        <f>E137+7</f>
        <v>43880</v>
      </c>
      <c r="F138" s="711">
        <f>F137+7</f>
        <v>43885</v>
      </c>
      <c r="G138" s="711">
        <f t="shared" ref="G138:G139" si="1">G137+7</f>
        <v>43889</v>
      </c>
    </row>
    <row r="139" spans="1:7">
      <c r="A139" s="709"/>
      <c r="B139" s="711" t="s">
        <v>1631</v>
      </c>
      <c r="C139" s="711" t="s">
        <v>1627</v>
      </c>
      <c r="D139" s="711" t="s">
        <v>1628</v>
      </c>
      <c r="E139" s="711">
        <f>E138+7</f>
        <v>43887</v>
      </c>
      <c r="F139" s="711">
        <f>F138+7</f>
        <v>43892</v>
      </c>
      <c r="G139" s="711">
        <f t="shared" si="1"/>
        <v>43896</v>
      </c>
    </row>
    <row r="140" spans="1:7">
      <c r="A140" s="714"/>
      <c r="B140" s="715"/>
      <c r="C140" s="716"/>
      <c r="D140" s="717"/>
      <c r="E140" s="718"/>
      <c r="F140" s="718"/>
      <c r="G140" s="718"/>
    </row>
    <row r="141" spans="1:7">
      <c r="A141" s="709" t="s">
        <v>375</v>
      </c>
      <c r="B141" s="719" t="s">
        <v>5</v>
      </c>
      <c r="C141" s="719" t="s">
        <v>6</v>
      </c>
      <c r="D141" s="719" t="s">
        <v>7</v>
      </c>
      <c r="E141" s="719" t="s">
        <v>1535</v>
      </c>
      <c r="F141" s="720" t="s">
        <v>1567</v>
      </c>
      <c r="G141" s="720" t="s">
        <v>374</v>
      </c>
    </row>
    <row r="142" spans="1:7">
      <c r="A142" s="712" t="s">
        <v>1632</v>
      </c>
      <c r="B142" s="721"/>
      <c r="C142" s="721"/>
      <c r="D142" s="721"/>
      <c r="E142" s="721"/>
      <c r="F142" s="720" t="s">
        <v>10</v>
      </c>
      <c r="G142" s="720" t="s">
        <v>11</v>
      </c>
    </row>
    <row r="143" spans="1:7">
      <c r="A143" s="712" t="s">
        <v>208</v>
      </c>
      <c r="B143" s="722" t="s">
        <v>1633</v>
      </c>
      <c r="C143" s="722" t="s">
        <v>1634</v>
      </c>
      <c r="D143" s="723" t="s">
        <v>1635</v>
      </c>
      <c r="E143" s="722">
        <v>44378</v>
      </c>
      <c r="F143" s="722">
        <v>44384</v>
      </c>
      <c r="G143" s="722">
        <v>44389</v>
      </c>
    </row>
    <row r="144" spans="1:7">
      <c r="A144" s="712" t="s">
        <v>208</v>
      </c>
      <c r="B144" s="722" t="s">
        <v>1636</v>
      </c>
      <c r="C144" s="722" t="s">
        <v>1637</v>
      </c>
      <c r="D144" s="723" t="s">
        <v>1635</v>
      </c>
      <c r="E144" s="722">
        <v>44385</v>
      </c>
      <c r="F144" s="722">
        <v>44391</v>
      </c>
      <c r="G144" s="722">
        <v>44396</v>
      </c>
    </row>
    <row r="145" spans="1:7">
      <c r="A145" s="712" t="s">
        <v>208</v>
      </c>
      <c r="B145" s="722" t="s">
        <v>1638</v>
      </c>
      <c r="C145" s="722" t="s">
        <v>1639</v>
      </c>
      <c r="D145" s="723" t="s">
        <v>1635</v>
      </c>
      <c r="E145" s="722">
        <v>44392</v>
      </c>
      <c r="F145" s="722">
        <v>44398</v>
      </c>
      <c r="G145" s="722">
        <v>44403</v>
      </c>
    </row>
    <row r="146" spans="1:7">
      <c r="A146" s="709"/>
      <c r="B146" s="722" t="s">
        <v>1640</v>
      </c>
      <c r="C146" s="722" t="s">
        <v>1641</v>
      </c>
      <c r="D146" s="723" t="s">
        <v>1635</v>
      </c>
      <c r="E146" s="722">
        <v>44399</v>
      </c>
      <c r="F146" s="722">
        <v>44405</v>
      </c>
      <c r="G146" s="722">
        <v>44410</v>
      </c>
    </row>
    <row r="147" spans="1:7">
      <c r="A147" s="709"/>
      <c r="B147" s="722" t="s">
        <v>1633</v>
      </c>
      <c r="C147" s="722" t="s">
        <v>1642</v>
      </c>
      <c r="D147" s="723" t="s">
        <v>1635</v>
      </c>
      <c r="E147" s="722">
        <v>44406</v>
      </c>
      <c r="F147" s="722">
        <v>44412</v>
      </c>
      <c r="G147" s="722">
        <v>44417</v>
      </c>
    </row>
    <row r="148" spans="1:7">
      <c r="A148" s="690"/>
      <c r="B148" s="690"/>
      <c r="C148" s="690"/>
      <c r="D148" s="690"/>
      <c r="E148" s="724"/>
      <c r="F148" s="724"/>
      <c r="G148" s="724"/>
    </row>
    <row r="149" spans="1:7">
      <c r="A149" s="676" t="s">
        <v>1643</v>
      </c>
      <c r="B149" s="701" t="s">
        <v>5</v>
      </c>
      <c r="C149" s="701" t="s">
        <v>6</v>
      </c>
      <c r="D149" s="701" t="s">
        <v>7</v>
      </c>
      <c r="E149" s="701" t="s">
        <v>1535</v>
      </c>
      <c r="F149" s="683" t="s">
        <v>1567</v>
      </c>
      <c r="G149" s="683" t="s">
        <v>1643</v>
      </c>
    </row>
    <row r="150" spans="1:7">
      <c r="A150" s="676" t="s">
        <v>1568</v>
      </c>
      <c r="B150" s="704"/>
      <c r="C150" s="704"/>
      <c r="D150" s="704"/>
      <c r="E150" s="704"/>
      <c r="F150" s="683" t="s">
        <v>10</v>
      </c>
      <c r="G150" s="683" t="s">
        <v>11</v>
      </c>
    </row>
    <row r="151" ht="13.5" customHeight="1" spans="2:7">
      <c r="B151" s="725" t="s">
        <v>1644</v>
      </c>
      <c r="C151" s="725" t="s">
        <v>1645</v>
      </c>
      <c r="D151" s="682" t="s">
        <v>1646</v>
      </c>
      <c r="E151" s="725">
        <v>44375</v>
      </c>
      <c r="F151" s="725">
        <v>44382</v>
      </c>
      <c r="G151" s="725">
        <v>44386</v>
      </c>
    </row>
    <row r="152" ht="13.5" customHeight="1" spans="2:7">
      <c r="B152" s="725" t="s">
        <v>1647</v>
      </c>
      <c r="C152" s="725" t="s">
        <v>1648</v>
      </c>
      <c r="D152" s="697"/>
      <c r="E152" s="725">
        <v>44382</v>
      </c>
      <c r="F152" s="725">
        <v>44389</v>
      </c>
      <c r="G152" s="725">
        <v>44393</v>
      </c>
    </row>
    <row r="153" ht="13.5" customHeight="1" spans="2:7">
      <c r="B153" s="725" t="s">
        <v>1649</v>
      </c>
      <c r="C153" s="725" t="s">
        <v>1650</v>
      </c>
      <c r="D153" s="697"/>
      <c r="E153" s="725">
        <v>44389</v>
      </c>
      <c r="F153" s="725">
        <v>44396</v>
      </c>
      <c r="G153" s="725">
        <v>44400</v>
      </c>
    </row>
    <row r="154" ht="13.5" customHeight="1" spans="2:7">
      <c r="B154" s="725" t="s">
        <v>1644</v>
      </c>
      <c r="C154" s="725" t="s">
        <v>1651</v>
      </c>
      <c r="D154" s="697"/>
      <c r="E154" s="725">
        <v>44396</v>
      </c>
      <c r="F154" s="725">
        <v>44403</v>
      </c>
      <c r="G154" s="725">
        <v>44407</v>
      </c>
    </row>
    <row r="155" ht="13.5" customHeight="1" spans="2:7">
      <c r="B155" s="725"/>
      <c r="C155" s="725"/>
      <c r="D155" s="684"/>
      <c r="E155" s="725">
        <v>44403</v>
      </c>
      <c r="F155" s="725">
        <v>44410</v>
      </c>
      <c r="G155" s="725">
        <v>44414</v>
      </c>
    </row>
    <row r="157" spans="1:7">
      <c r="A157" s="676" t="s">
        <v>498</v>
      </c>
      <c r="B157" s="726" t="s">
        <v>5</v>
      </c>
      <c r="C157" s="726" t="s">
        <v>6</v>
      </c>
      <c r="D157" s="727" t="s">
        <v>7</v>
      </c>
      <c r="E157" s="727" t="s">
        <v>1535</v>
      </c>
      <c r="F157" s="720" t="s">
        <v>1567</v>
      </c>
      <c r="G157" s="720" t="s">
        <v>498</v>
      </c>
    </row>
    <row r="158" spans="1:7">
      <c r="A158" s="676" t="s">
        <v>1602</v>
      </c>
      <c r="B158" s="726"/>
      <c r="C158" s="726"/>
      <c r="D158" s="727"/>
      <c r="E158" s="727"/>
      <c r="F158" s="720" t="s">
        <v>10</v>
      </c>
      <c r="G158" s="720" t="s">
        <v>11</v>
      </c>
    </row>
    <row r="159" ht="13.5" customHeight="1" spans="1:7">
      <c r="A159" s="667" t="s">
        <v>1652</v>
      </c>
      <c r="B159" s="722" t="s">
        <v>226</v>
      </c>
      <c r="C159" s="722" t="s">
        <v>227</v>
      </c>
      <c r="D159" s="728" t="s">
        <v>1646</v>
      </c>
      <c r="E159" s="722">
        <v>44375</v>
      </c>
      <c r="F159" s="722">
        <v>44381</v>
      </c>
      <c r="G159" s="722">
        <v>44387</v>
      </c>
    </row>
    <row r="160" ht="13.5" customHeight="1" spans="2:7">
      <c r="B160" s="722" t="s">
        <v>229</v>
      </c>
      <c r="C160" s="722" t="s">
        <v>1653</v>
      </c>
      <c r="D160" s="729"/>
      <c r="E160" s="722">
        <v>44382</v>
      </c>
      <c r="F160" s="722">
        <v>44388</v>
      </c>
      <c r="G160" s="722">
        <v>44394</v>
      </c>
    </row>
    <row r="161" ht="13.5" customHeight="1" spans="2:7">
      <c r="B161" s="722" t="s">
        <v>231</v>
      </c>
      <c r="C161" s="722" t="s">
        <v>232</v>
      </c>
      <c r="D161" s="729"/>
      <c r="E161" s="722">
        <v>44389</v>
      </c>
      <c r="F161" s="722">
        <v>44395</v>
      </c>
      <c r="G161" s="722">
        <v>44401</v>
      </c>
    </row>
    <row r="162" ht="13.5" customHeight="1" spans="2:7">
      <c r="B162" s="722" t="s">
        <v>233</v>
      </c>
      <c r="C162" s="722" t="s">
        <v>1654</v>
      </c>
      <c r="D162" s="729"/>
      <c r="E162" s="722">
        <v>44396</v>
      </c>
      <c r="F162" s="722">
        <v>44402</v>
      </c>
      <c r="G162" s="722">
        <v>44408</v>
      </c>
    </row>
    <row r="163" ht="13.5" customHeight="1" spans="2:7">
      <c r="B163" s="722" t="s">
        <v>235</v>
      </c>
      <c r="C163" s="722" t="s">
        <v>1655</v>
      </c>
      <c r="D163" s="730"/>
      <c r="E163" s="722">
        <v>44403</v>
      </c>
      <c r="F163" s="722">
        <v>44409</v>
      </c>
      <c r="G163" s="722">
        <v>44415</v>
      </c>
    </row>
    <row r="164" ht="13.5" customHeight="1" spans="2:7">
      <c r="B164" s="724"/>
      <c r="C164" s="724"/>
      <c r="D164" s="731"/>
      <c r="E164" s="724"/>
      <c r="F164" s="724"/>
      <c r="G164" s="724"/>
    </row>
    <row r="165" ht="13.5" customHeight="1" spans="1:7">
      <c r="A165" s="676" t="s">
        <v>1656</v>
      </c>
      <c r="B165" s="727" t="s">
        <v>5</v>
      </c>
      <c r="C165" s="727" t="s">
        <v>6</v>
      </c>
      <c r="D165" s="727" t="s">
        <v>7</v>
      </c>
      <c r="E165" s="727" t="s">
        <v>1535</v>
      </c>
      <c r="F165" s="720" t="s">
        <v>1567</v>
      </c>
      <c r="G165" s="720" t="s">
        <v>1656</v>
      </c>
    </row>
    <row r="166" ht="13.5" customHeight="1" spans="1:7">
      <c r="A166" s="676" t="s">
        <v>1657</v>
      </c>
      <c r="B166" s="727"/>
      <c r="C166" s="727"/>
      <c r="D166" s="727"/>
      <c r="E166" s="727"/>
      <c r="F166" s="720" t="s">
        <v>10</v>
      </c>
      <c r="G166" s="720" t="s">
        <v>11</v>
      </c>
    </row>
    <row r="167" ht="13.5" customHeight="1" spans="1:7">
      <c r="A167" s="676"/>
      <c r="B167" s="722"/>
      <c r="C167" s="722"/>
      <c r="D167" s="728" t="s">
        <v>1658</v>
      </c>
      <c r="E167" s="722">
        <v>44012</v>
      </c>
      <c r="F167" s="722">
        <v>44384</v>
      </c>
      <c r="G167" s="722">
        <v>44390</v>
      </c>
    </row>
    <row r="168" ht="13.5" customHeight="1" spans="1:7">
      <c r="A168" s="676"/>
      <c r="B168" s="722"/>
      <c r="C168" s="722"/>
      <c r="D168" s="729"/>
      <c r="E168" s="722">
        <v>44019</v>
      </c>
      <c r="F168" s="722">
        <v>44391</v>
      </c>
      <c r="G168" s="722">
        <v>44397</v>
      </c>
    </row>
    <row r="169" ht="13.5" customHeight="1" spans="1:7">
      <c r="A169" s="676"/>
      <c r="B169" s="722"/>
      <c r="C169" s="722"/>
      <c r="D169" s="729"/>
      <c r="E169" s="722">
        <v>44026</v>
      </c>
      <c r="F169" s="722">
        <v>44398</v>
      </c>
      <c r="G169" s="722">
        <v>44404</v>
      </c>
    </row>
    <row r="170" ht="13.5" customHeight="1" spans="1:7">
      <c r="A170" s="676"/>
      <c r="B170" s="722"/>
      <c r="C170" s="722"/>
      <c r="D170" s="729"/>
      <c r="E170" s="722">
        <v>44033</v>
      </c>
      <c r="F170" s="722">
        <v>44405</v>
      </c>
      <c r="G170" s="722">
        <v>44411</v>
      </c>
    </row>
    <row r="171" ht="13.5" customHeight="1" spans="1:7">
      <c r="A171" s="676"/>
      <c r="B171" s="722"/>
      <c r="C171" s="722"/>
      <c r="D171" s="730"/>
      <c r="E171" s="722">
        <v>44040</v>
      </c>
      <c r="F171" s="722">
        <v>44412</v>
      </c>
      <c r="G171" s="722">
        <v>44418</v>
      </c>
    </row>
    <row r="172" ht="13.5" customHeight="1" spans="1:7">
      <c r="A172" s="676"/>
      <c r="B172" s="732"/>
      <c r="C172" s="732"/>
      <c r="D172" s="733"/>
      <c r="E172" s="732"/>
      <c r="F172" s="732"/>
      <c r="G172" s="732"/>
    </row>
    <row r="173" ht="13.5" customHeight="1" spans="1:7">
      <c r="A173" s="734" t="s">
        <v>1659</v>
      </c>
      <c r="B173" s="727" t="s">
        <v>5</v>
      </c>
      <c r="C173" s="727" t="s">
        <v>6</v>
      </c>
      <c r="D173" s="727" t="s">
        <v>7</v>
      </c>
      <c r="E173" s="727" t="s">
        <v>1535</v>
      </c>
      <c r="F173" s="720" t="s">
        <v>1567</v>
      </c>
      <c r="G173" s="720" t="s">
        <v>1660</v>
      </c>
    </row>
    <row r="174" ht="13.5" customHeight="1" spans="1:7">
      <c r="A174" s="676" t="s">
        <v>1592</v>
      </c>
      <c r="B174" s="727"/>
      <c r="C174" s="727"/>
      <c r="D174" s="727"/>
      <c r="E174" s="727"/>
      <c r="F174" s="720" t="s">
        <v>10</v>
      </c>
      <c r="G174" s="720" t="s">
        <v>11</v>
      </c>
    </row>
    <row r="175" ht="13.5" customHeight="1" spans="1:7">
      <c r="A175" s="676"/>
      <c r="B175" s="722" t="s">
        <v>1661</v>
      </c>
      <c r="C175" s="722" t="s">
        <v>1662</v>
      </c>
      <c r="D175" s="723" t="s">
        <v>1663</v>
      </c>
      <c r="E175" s="722">
        <v>44364</v>
      </c>
      <c r="F175" s="722">
        <v>44371</v>
      </c>
      <c r="G175" s="722">
        <v>44407</v>
      </c>
    </row>
    <row r="176" ht="13.5" customHeight="1" spans="1:7">
      <c r="A176" s="676"/>
      <c r="B176" s="722" t="s">
        <v>1664</v>
      </c>
      <c r="C176" s="722" t="s">
        <v>1665</v>
      </c>
      <c r="D176" s="723"/>
      <c r="E176" s="722">
        <v>44371</v>
      </c>
      <c r="F176" s="722">
        <v>44378</v>
      </c>
      <c r="G176" s="722">
        <v>44414</v>
      </c>
    </row>
    <row r="177" ht="13.5" customHeight="1" spans="1:7">
      <c r="A177" s="676"/>
      <c r="B177" s="722"/>
      <c r="C177" s="722"/>
      <c r="D177" s="723"/>
      <c r="E177" s="722">
        <v>44378</v>
      </c>
      <c r="F177" s="722">
        <v>44385</v>
      </c>
      <c r="G177" s="722">
        <v>44421</v>
      </c>
    </row>
    <row r="178" ht="13.5" customHeight="1" spans="1:7">
      <c r="A178" s="676"/>
      <c r="B178" s="722"/>
      <c r="C178" s="722"/>
      <c r="D178" s="723"/>
      <c r="E178" s="722">
        <v>44385</v>
      </c>
      <c r="F178" s="722">
        <v>44392</v>
      </c>
      <c r="G178" s="722">
        <v>44428</v>
      </c>
    </row>
    <row r="179" ht="13.5" customHeight="1" spans="1:7">
      <c r="A179" s="676"/>
      <c r="B179" s="722" t="s">
        <v>1666</v>
      </c>
      <c r="C179" s="722" t="s">
        <v>1667</v>
      </c>
      <c r="D179" s="723"/>
      <c r="E179" s="722">
        <v>44392</v>
      </c>
      <c r="F179" s="722">
        <v>44399</v>
      </c>
      <c r="G179" s="722">
        <v>44435</v>
      </c>
    </row>
    <row r="180" ht="13.5" customHeight="1" spans="1:7">
      <c r="A180" s="676"/>
      <c r="B180" s="722" t="s">
        <v>1668</v>
      </c>
      <c r="C180" s="722" t="s">
        <v>1669</v>
      </c>
      <c r="D180" s="723"/>
      <c r="E180" s="722">
        <v>44399</v>
      </c>
      <c r="F180" s="722">
        <v>44406</v>
      </c>
      <c r="G180" s="722">
        <v>44442</v>
      </c>
    </row>
    <row r="181" ht="13.5" customHeight="1" spans="1:7">
      <c r="A181" s="676"/>
      <c r="B181" s="722"/>
      <c r="C181" s="722"/>
      <c r="D181" s="723"/>
      <c r="E181" s="722">
        <v>44406</v>
      </c>
      <c r="F181" s="722">
        <v>44413</v>
      </c>
      <c r="G181" s="722">
        <v>44449</v>
      </c>
    </row>
    <row r="182" spans="1:7">
      <c r="A182" s="676"/>
      <c r="B182" s="676"/>
      <c r="C182" s="676"/>
      <c r="D182" s="676"/>
      <c r="E182" s="735"/>
      <c r="F182" s="735"/>
      <c r="G182" s="735"/>
    </row>
    <row r="183" spans="1:7">
      <c r="A183" s="676" t="s">
        <v>1670</v>
      </c>
      <c r="B183" s="736" t="s">
        <v>5</v>
      </c>
      <c r="C183" s="736" t="s">
        <v>6</v>
      </c>
      <c r="D183" s="719" t="s">
        <v>7</v>
      </c>
      <c r="E183" s="719" t="s">
        <v>1535</v>
      </c>
      <c r="F183" s="720" t="s">
        <v>1567</v>
      </c>
      <c r="G183" s="720" t="s">
        <v>539</v>
      </c>
    </row>
    <row r="184" spans="1:7">
      <c r="A184" s="676" t="s">
        <v>1671</v>
      </c>
      <c r="B184" s="737"/>
      <c r="C184" s="737"/>
      <c r="D184" s="721"/>
      <c r="E184" s="721"/>
      <c r="F184" s="720" t="s">
        <v>10</v>
      </c>
      <c r="G184" s="720" t="s">
        <v>11</v>
      </c>
    </row>
    <row r="185" customHeight="1" spans="1:7">
      <c r="A185" s="676"/>
      <c r="B185" s="722" t="s">
        <v>560</v>
      </c>
      <c r="C185" s="722" t="s">
        <v>561</v>
      </c>
      <c r="D185" s="728" t="s">
        <v>1658</v>
      </c>
      <c r="E185" s="722">
        <v>44378</v>
      </c>
      <c r="F185" s="722">
        <v>44384</v>
      </c>
      <c r="G185" s="722">
        <v>44398</v>
      </c>
    </row>
    <row r="186" customHeight="1" spans="1:7">
      <c r="A186" s="676"/>
      <c r="B186" s="722" t="s">
        <v>1370</v>
      </c>
      <c r="C186" s="722" t="s">
        <v>1672</v>
      </c>
      <c r="D186" s="729"/>
      <c r="E186" s="722">
        <v>44385</v>
      </c>
      <c r="F186" s="722">
        <v>44391</v>
      </c>
      <c r="G186" s="722">
        <v>44405</v>
      </c>
    </row>
    <row r="187" customHeight="1" spans="1:7">
      <c r="A187" s="676"/>
      <c r="B187" s="722" t="s">
        <v>535</v>
      </c>
      <c r="C187" s="722" t="s">
        <v>1673</v>
      </c>
      <c r="D187" s="729"/>
      <c r="E187" s="722">
        <v>44392</v>
      </c>
      <c r="F187" s="722">
        <v>44398</v>
      </c>
      <c r="G187" s="722">
        <v>44412</v>
      </c>
    </row>
    <row r="188" ht="13.5" customHeight="1" spans="1:7">
      <c r="A188" s="676"/>
      <c r="B188" s="722" t="s">
        <v>1674</v>
      </c>
      <c r="C188" s="722">
        <v>2</v>
      </c>
      <c r="D188" s="729"/>
      <c r="E188" s="722">
        <v>44399</v>
      </c>
      <c r="F188" s="722">
        <v>44405</v>
      </c>
      <c r="G188" s="722">
        <v>44419</v>
      </c>
    </row>
    <row r="189" ht="13.5" customHeight="1" spans="1:7">
      <c r="A189" s="676"/>
      <c r="B189" s="722"/>
      <c r="C189" s="722"/>
      <c r="D189" s="730"/>
      <c r="E189" s="722">
        <v>44406</v>
      </c>
      <c r="F189" s="722">
        <v>44412</v>
      </c>
      <c r="G189" s="722">
        <v>44426</v>
      </c>
    </row>
    <row r="190" spans="1:7">
      <c r="A190" s="676"/>
      <c r="B190" s="735"/>
      <c r="C190" s="735"/>
      <c r="D190" s="738"/>
      <c r="E190" s="735"/>
      <c r="F190" s="735"/>
      <c r="G190" s="735"/>
    </row>
    <row r="191" spans="1:7">
      <c r="A191" s="676" t="s">
        <v>1675</v>
      </c>
      <c r="B191" s="736" t="s">
        <v>5</v>
      </c>
      <c r="C191" s="736" t="s">
        <v>6</v>
      </c>
      <c r="D191" s="719" t="s">
        <v>7</v>
      </c>
      <c r="E191" s="719" t="s">
        <v>1535</v>
      </c>
      <c r="F191" s="720" t="s">
        <v>1567</v>
      </c>
      <c r="G191" s="720" t="s">
        <v>539</v>
      </c>
    </row>
    <row r="192" spans="1:7">
      <c r="A192" s="676"/>
      <c r="B192" s="737"/>
      <c r="C192" s="737"/>
      <c r="D192" s="721"/>
      <c r="E192" s="721"/>
      <c r="F192" s="720" t="s">
        <v>10</v>
      </c>
      <c r="G192" s="720" t="s">
        <v>11</v>
      </c>
    </row>
    <row r="193" ht="13.5" customHeight="1" spans="1:7">
      <c r="A193" s="676"/>
      <c r="B193" s="722" t="s">
        <v>560</v>
      </c>
      <c r="C193" s="722" t="s">
        <v>561</v>
      </c>
      <c r="D193" s="728" t="s">
        <v>1658</v>
      </c>
      <c r="E193" s="722">
        <v>44375</v>
      </c>
      <c r="F193" s="722">
        <v>44381</v>
      </c>
      <c r="G193" s="722">
        <v>44398</v>
      </c>
    </row>
    <row r="194" ht="13.5" customHeight="1" spans="2:7">
      <c r="B194" s="722" t="s">
        <v>1370</v>
      </c>
      <c r="C194" s="722" t="s">
        <v>1672</v>
      </c>
      <c r="D194" s="729"/>
      <c r="E194" s="722">
        <v>44382</v>
      </c>
      <c r="F194" s="722">
        <v>44388</v>
      </c>
      <c r="G194" s="722">
        <v>44405</v>
      </c>
    </row>
    <row r="195" ht="13.5" customHeight="1" spans="2:7">
      <c r="B195" s="722" t="s">
        <v>535</v>
      </c>
      <c r="C195" s="722" t="s">
        <v>1673</v>
      </c>
      <c r="D195" s="729"/>
      <c r="E195" s="722">
        <v>44389</v>
      </c>
      <c r="F195" s="722">
        <v>44395</v>
      </c>
      <c r="G195" s="722">
        <v>44412</v>
      </c>
    </row>
    <row r="196" ht="13.5" customHeight="1" spans="1:7">
      <c r="A196" s="676"/>
      <c r="B196" s="722" t="s">
        <v>1674</v>
      </c>
      <c r="C196" s="722">
        <v>2</v>
      </c>
      <c r="D196" s="729"/>
      <c r="E196" s="722">
        <v>44396</v>
      </c>
      <c r="F196" s="722">
        <v>44402</v>
      </c>
      <c r="G196" s="722">
        <v>44419</v>
      </c>
    </row>
    <row r="197" ht="13.5" customHeight="1" spans="1:7">
      <c r="A197" s="676"/>
      <c r="B197" s="722"/>
      <c r="C197" s="722"/>
      <c r="D197" s="730"/>
      <c r="E197" s="722">
        <v>44403</v>
      </c>
      <c r="F197" s="722">
        <v>44409</v>
      </c>
      <c r="G197" s="722">
        <v>44426</v>
      </c>
    </row>
    <row r="198" ht="13.5" customHeight="1" spans="1:7">
      <c r="A198" s="676"/>
      <c r="B198" s="732"/>
      <c r="C198" s="732"/>
      <c r="D198" s="733"/>
      <c r="E198" s="732"/>
      <c r="F198" s="732"/>
      <c r="G198" s="732"/>
    </row>
    <row r="199" ht="13.5" customHeight="1" spans="1:7">
      <c r="A199" s="676" t="s">
        <v>1676</v>
      </c>
      <c r="B199" s="736" t="s">
        <v>5</v>
      </c>
      <c r="C199" s="736" t="s">
        <v>6</v>
      </c>
      <c r="D199" s="719" t="s">
        <v>7</v>
      </c>
      <c r="E199" s="719" t="s">
        <v>1535</v>
      </c>
      <c r="F199" s="720" t="s">
        <v>1567</v>
      </c>
      <c r="G199" s="720" t="s">
        <v>1353</v>
      </c>
    </row>
    <row r="200" ht="13.5" customHeight="1" spans="1:7">
      <c r="A200" s="676" t="s">
        <v>1677</v>
      </c>
      <c r="B200" s="737"/>
      <c r="C200" s="737"/>
      <c r="D200" s="721"/>
      <c r="E200" s="721"/>
      <c r="F200" s="720" t="s">
        <v>10</v>
      </c>
      <c r="G200" s="720" t="s">
        <v>11</v>
      </c>
    </row>
    <row r="201" ht="13.5" customHeight="1" spans="1:7">
      <c r="A201" s="676"/>
      <c r="B201" s="722" t="s">
        <v>235</v>
      </c>
      <c r="C201" s="722" t="s">
        <v>1273</v>
      </c>
      <c r="D201" s="728" t="s">
        <v>1542</v>
      </c>
      <c r="E201" s="722">
        <v>44375</v>
      </c>
      <c r="F201" s="722">
        <v>44382</v>
      </c>
      <c r="G201" s="722">
        <v>44393</v>
      </c>
    </row>
    <row r="202" ht="13.5" customHeight="1" spans="1:7">
      <c r="A202" s="676"/>
      <c r="B202" s="722" t="s">
        <v>229</v>
      </c>
      <c r="C202" s="722" t="s">
        <v>230</v>
      </c>
      <c r="D202" s="729"/>
      <c r="E202" s="722">
        <v>44382</v>
      </c>
      <c r="F202" s="722">
        <v>44389</v>
      </c>
      <c r="G202" s="722">
        <v>44400</v>
      </c>
    </row>
    <row r="203" ht="13.5" customHeight="1" spans="1:7">
      <c r="A203" s="676"/>
      <c r="B203" s="722" t="s">
        <v>231</v>
      </c>
      <c r="C203" s="722" t="s">
        <v>232</v>
      </c>
      <c r="D203" s="729"/>
      <c r="E203" s="722">
        <v>44389</v>
      </c>
      <c r="F203" s="722">
        <v>44396</v>
      </c>
      <c r="G203" s="722">
        <v>44407</v>
      </c>
    </row>
    <row r="204" ht="13.5" customHeight="1" spans="1:7">
      <c r="A204" s="676"/>
      <c r="B204" s="722" t="s">
        <v>233</v>
      </c>
      <c r="C204" s="722" t="s">
        <v>234</v>
      </c>
      <c r="D204" s="729"/>
      <c r="E204" s="722">
        <v>44396</v>
      </c>
      <c r="F204" s="722">
        <v>44403</v>
      </c>
      <c r="G204" s="722">
        <v>44414</v>
      </c>
    </row>
    <row r="205" ht="13.5" customHeight="1" spans="1:7">
      <c r="A205" s="676"/>
      <c r="B205" s="722"/>
      <c r="C205" s="722"/>
      <c r="D205" s="730"/>
      <c r="E205" s="722">
        <v>44403</v>
      </c>
      <c r="F205" s="722">
        <v>44410</v>
      </c>
      <c r="G205" s="722">
        <v>44421</v>
      </c>
    </row>
    <row r="206" ht="13.5" spans="2:7">
      <c r="B206" s="739"/>
      <c r="C206" s="740"/>
      <c r="D206" s="741"/>
      <c r="E206" s="742"/>
      <c r="F206" s="742"/>
      <c r="G206" s="742"/>
    </row>
    <row r="207" spans="1:7">
      <c r="A207" s="743" t="s">
        <v>1307</v>
      </c>
      <c r="B207" s="701" t="s">
        <v>5</v>
      </c>
      <c r="C207" s="701" t="s">
        <v>6</v>
      </c>
      <c r="D207" s="701" t="s">
        <v>7</v>
      </c>
      <c r="E207" s="701" t="s">
        <v>1535</v>
      </c>
      <c r="F207" s="683" t="s">
        <v>1567</v>
      </c>
      <c r="G207" s="683" t="s">
        <v>1307</v>
      </c>
    </row>
    <row r="208" spans="1:7">
      <c r="A208" s="676" t="s">
        <v>1678</v>
      </c>
      <c r="B208" s="704"/>
      <c r="C208" s="704"/>
      <c r="D208" s="704"/>
      <c r="E208" s="704"/>
      <c r="F208" s="683" t="s">
        <v>10</v>
      </c>
      <c r="G208" s="683" t="s">
        <v>11</v>
      </c>
    </row>
    <row r="209" ht="13.5" customHeight="1" spans="1:7">
      <c r="A209" s="676"/>
      <c r="B209" s="744" t="s">
        <v>1679</v>
      </c>
      <c r="C209" s="744" t="s">
        <v>1680</v>
      </c>
      <c r="D209" s="745" t="s">
        <v>1681</v>
      </c>
      <c r="E209" s="744">
        <v>44377</v>
      </c>
      <c r="F209" s="744">
        <v>44382</v>
      </c>
      <c r="G209" s="744">
        <v>44392</v>
      </c>
    </row>
    <row r="210" customHeight="1" spans="1:7">
      <c r="A210" s="676"/>
      <c r="B210" s="744" t="s">
        <v>1318</v>
      </c>
      <c r="C210" s="744" t="s">
        <v>1319</v>
      </c>
      <c r="D210" s="746"/>
      <c r="E210" s="744">
        <v>44384</v>
      </c>
      <c r="F210" s="744">
        <v>44389</v>
      </c>
      <c r="G210" s="744">
        <v>44399</v>
      </c>
    </row>
    <row r="211" customHeight="1" spans="1:7">
      <c r="A211" s="676"/>
      <c r="B211" s="744" t="s">
        <v>1682</v>
      </c>
      <c r="C211" s="744" t="s">
        <v>1322</v>
      </c>
      <c r="D211" s="746"/>
      <c r="E211" s="744">
        <v>44391</v>
      </c>
      <c r="F211" s="744">
        <v>44396</v>
      </c>
      <c r="G211" s="744">
        <v>44406</v>
      </c>
    </row>
    <row r="212" ht="13.5" customHeight="1" spans="1:7">
      <c r="A212" s="676"/>
      <c r="B212" s="744" t="s">
        <v>1323</v>
      </c>
      <c r="C212" s="744" t="s">
        <v>1324</v>
      </c>
      <c r="D212" s="746"/>
      <c r="E212" s="744">
        <v>44398</v>
      </c>
      <c r="F212" s="744">
        <v>44403</v>
      </c>
      <c r="G212" s="744">
        <v>44413</v>
      </c>
    </row>
    <row r="213" ht="13.5" customHeight="1" spans="1:7">
      <c r="A213" s="676"/>
      <c r="B213" s="744"/>
      <c r="C213" s="744"/>
      <c r="D213" s="747"/>
      <c r="E213" s="744">
        <v>44405</v>
      </c>
      <c r="F213" s="744">
        <v>44410</v>
      </c>
      <c r="G213" s="744">
        <v>44420</v>
      </c>
    </row>
    <row r="214" spans="1:7">
      <c r="A214" s="748"/>
      <c r="B214" s="748"/>
      <c r="C214" s="748"/>
      <c r="D214" s="748"/>
      <c r="E214" s="748"/>
      <c r="F214" s="748"/>
      <c r="G214" s="689"/>
    </row>
    <row r="215" ht="14.25" spans="1:7">
      <c r="A215" s="675" t="s">
        <v>496</v>
      </c>
      <c r="B215" s="675"/>
      <c r="C215" s="675"/>
      <c r="D215" s="675"/>
      <c r="E215" s="675"/>
      <c r="F215" s="675"/>
      <c r="G215" s="675"/>
    </row>
    <row r="216" ht="14.1" customHeight="1" spans="1:7">
      <c r="A216" s="676" t="s">
        <v>1327</v>
      </c>
      <c r="B216" s="701" t="s">
        <v>5</v>
      </c>
      <c r="C216" s="701" t="s">
        <v>6</v>
      </c>
      <c r="D216" s="701" t="s">
        <v>7</v>
      </c>
      <c r="E216" s="701" t="s">
        <v>1535</v>
      </c>
      <c r="F216" s="683" t="s">
        <v>1567</v>
      </c>
      <c r="G216" s="683" t="s">
        <v>1327</v>
      </c>
    </row>
    <row r="217" ht="14.1" customHeight="1" spans="1:7">
      <c r="A217" s="676" t="s">
        <v>1592</v>
      </c>
      <c r="B217" s="704"/>
      <c r="C217" s="704"/>
      <c r="D217" s="704"/>
      <c r="E217" s="704"/>
      <c r="F217" s="683" t="s">
        <v>10</v>
      </c>
      <c r="G217" s="683" t="s">
        <v>11</v>
      </c>
    </row>
    <row r="218" ht="14.1" customHeight="1" spans="1:7">
      <c r="A218" s="676"/>
      <c r="B218" s="707" t="s">
        <v>1683</v>
      </c>
      <c r="C218" s="707" t="s">
        <v>1684</v>
      </c>
      <c r="D218" s="745" t="s">
        <v>1597</v>
      </c>
      <c r="E218" s="744">
        <v>44161</v>
      </c>
      <c r="F218" s="744">
        <v>44168</v>
      </c>
      <c r="G218" s="744">
        <v>44181</v>
      </c>
    </row>
    <row r="219" ht="14.1" customHeight="1" spans="1:7">
      <c r="A219" s="676"/>
      <c r="B219" s="744"/>
      <c r="C219" s="744"/>
      <c r="D219" s="746"/>
      <c r="E219" s="744">
        <v>44168</v>
      </c>
      <c r="F219" s="744">
        <v>44175</v>
      </c>
      <c r="G219" s="744">
        <v>44188</v>
      </c>
    </row>
    <row r="220" ht="14.1" customHeight="1" spans="1:7">
      <c r="A220" s="676"/>
      <c r="B220" s="744"/>
      <c r="C220" s="744"/>
      <c r="D220" s="746"/>
      <c r="E220" s="744">
        <v>44175</v>
      </c>
      <c r="F220" s="744">
        <v>44182</v>
      </c>
      <c r="G220" s="744">
        <v>44195</v>
      </c>
    </row>
    <row r="221" ht="14.1" customHeight="1" spans="1:7">
      <c r="A221" s="676"/>
      <c r="B221" s="744"/>
      <c r="C221" s="744"/>
      <c r="D221" s="746"/>
      <c r="E221" s="744">
        <v>44182</v>
      </c>
      <c r="F221" s="744">
        <v>44189</v>
      </c>
      <c r="G221" s="744">
        <v>44202</v>
      </c>
    </row>
    <row r="222" ht="14.1" customHeight="1" spans="1:7">
      <c r="A222" s="676"/>
      <c r="B222" s="744"/>
      <c r="C222" s="744"/>
      <c r="D222" s="746"/>
      <c r="E222" s="744">
        <v>44189</v>
      </c>
      <c r="F222" s="744">
        <v>44196</v>
      </c>
      <c r="G222" s="744">
        <v>44209</v>
      </c>
    </row>
    <row r="223" ht="14.1" customHeight="1" spans="1:7">
      <c r="A223" s="676"/>
      <c r="B223" s="744"/>
      <c r="C223" s="744"/>
      <c r="D223" s="747"/>
      <c r="E223" s="744">
        <v>44196</v>
      </c>
      <c r="F223" s="744">
        <v>44203</v>
      </c>
      <c r="G223" s="744">
        <v>44216</v>
      </c>
    </row>
    <row r="224" ht="14.1" customHeight="1" spans="1:5">
      <c r="A224" s="676"/>
      <c r="B224" s="676"/>
      <c r="C224" s="749"/>
      <c r="D224" s="678"/>
      <c r="E224" s="680"/>
    </row>
    <row r="225" ht="14.1" customHeight="1" spans="1:7">
      <c r="A225" s="676" t="s">
        <v>1675</v>
      </c>
      <c r="B225" s="701" t="s">
        <v>5</v>
      </c>
      <c r="C225" s="701" t="s">
        <v>6</v>
      </c>
      <c r="D225" s="701" t="s">
        <v>7</v>
      </c>
      <c r="E225" s="701" t="s">
        <v>1535</v>
      </c>
      <c r="F225" s="683" t="s">
        <v>1567</v>
      </c>
      <c r="G225" s="683" t="s">
        <v>1327</v>
      </c>
    </row>
    <row r="226" ht="14.1" customHeight="1" spans="1:7">
      <c r="A226" s="676"/>
      <c r="B226" s="750"/>
      <c r="C226" s="704"/>
      <c r="D226" s="704"/>
      <c r="E226" s="704"/>
      <c r="F226" s="683" t="s">
        <v>10</v>
      </c>
      <c r="G226" s="683" t="s">
        <v>11</v>
      </c>
    </row>
    <row r="227" ht="13.5" customHeight="1" spans="1:7">
      <c r="A227" s="676"/>
      <c r="B227" s="744" t="s">
        <v>1685</v>
      </c>
      <c r="C227" s="744" t="s">
        <v>1686</v>
      </c>
      <c r="D227" s="745" t="s">
        <v>1646</v>
      </c>
      <c r="E227" s="744">
        <v>44375</v>
      </c>
      <c r="F227" s="744">
        <v>44380</v>
      </c>
      <c r="G227" s="744">
        <v>44395</v>
      </c>
    </row>
    <row r="228" ht="13.5" customHeight="1" spans="1:7">
      <c r="A228" s="676"/>
      <c r="B228" s="744" t="s">
        <v>283</v>
      </c>
      <c r="C228" s="744" t="s">
        <v>284</v>
      </c>
      <c r="D228" s="746"/>
      <c r="E228" s="744">
        <v>44382</v>
      </c>
      <c r="F228" s="744">
        <v>44387</v>
      </c>
      <c r="G228" s="744">
        <v>44402</v>
      </c>
    </row>
    <row r="229" ht="13.5" customHeight="1" spans="1:7">
      <c r="A229" s="676"/>
      <c r="B229" s="744" t="s">
        <v>286</v>
      </c>
      <c r="C229" s="744" t="s">
        <v>287</v>
      </c>
      <c r="D229" s="746"/>
      <c r="E229" s="744">
        <v>44389</v>
      </c>
      <c r="F229" s="744">
        <v>44394</v>
      </c>
      <c r="G229" s="744">
        <v>44409</v>
      </c>
    </row>
    <row r="230" ht="13.5" customHeight="1" spans="1:7">
      <c r="A230" s="676"/>
      <c r="B230" s="744"/>
      <c r="C230" s="744"/>
      <c r="D230" s="746"/>
      <c r="E230" s="744">
        <v>44396</v>
      </c>
      <c r="F230" s="744">
        <v>44401</v>
      </c>
      <c r="G230" s="744">
        <v>44416</v>
      </c>
    </row>
    <row r="231" ht="13.5" customHeight="1" spans="1:7">
      <c r="A231" s="676"/>
      <c r="B231" s="744"/>
      <c r="C231" s="744"/>
      <c r="D231" s="746"/>
      <c r="E231" s="744">
        <v>44403</v>
      </c>
      <c r="F231" s="744">
        <v>44408</v>
      </c>
      <c r="G231" s="744">
        <v>44423</v>
      </c>
    </row>
    <row r="232" ht="13.5" customHeight="1" spans="1:7">
      <c r="A232" s="676"/>
      <c r="B232" s="744" t="s">
        <v>288</v>
      </c>
      <c r="C232" s="744" t="s">
        <v>289</v>
      </c>
      <c r="D232" s="747"/>
      <c r="E232" s="744">
        <v>44410</v>
      </c>
      <c r="F232" s="744">
        <v>44415</v>
      </c>
      <c r="G232" s="744">
        <v>44430</v>
      </c>
    </row>
    <row r="233" spans="1:3">
      <c r="A233" s="676"/>
      <c r="B233" s="689"/>
      <c r="C233" s="689"/>
    </row>
    <row r="234" ht="14.25" spans="1:7">
      <c r="A234" s="675" t="s">
        <v>570</v>
      </c>
      <c r="B234" s="675"/>
      <c r="C234" s="675"/>
      <c r="D234" s="675"/>
      <c r="E234" s="675"/>
      <c r="F234" s="675"/>
      <c r="G234" s="675"/>
    </row>
    <row r="235" spans="1:7">
      <c r="A235" s="676" t="s">
        <v>620</v>
      </c>
      <c r="B235" s="701" t="s">
        <v>5</v>
      </c>
      <c r="C235" s="701" t="s">
        <v>6</v>
      </c>
      <c r="D235" s="701" t="s">
        <v>7</v>
      </c>
      <c r="E235" s="701" t="s">
        <v>1535</v>
      </c>
      <c r="F235" s="683" t="s">
        <v>1567</v>
      </c>
      <c r="G235" s="683" t="s">
        <v>620</v>
      </c>
    </row>
    <row r="236" spans="1:7">
      <c r="A236" s="751" t="s">
        <v>1687</v>
      </c>
      <c r="B236" s="704"/>
      <c r="C236" s="704"/>
      <c r="D236" s="704"/>
      <c r="E236" s="704"/>
      <c r="F236" s="683" t="s">
        <v>10</v>
      </c>
      <c r="G236" s="683" t="s">
        <v>11</v>
      </c>
    </row>
    <row r="237" ht="13.5" customHeight="1" spans="1:7">
      <c r="A237" s="676"/>
      <c r="B237" s="725" t="s">
        <v>605</v>
      </c>
      <c r="C237" s="725" t="s">
        <v>1688</v>
      </c>
      <c r="D237" s="683" t="s">
        <v>1569</v>
      </c>
      <c r="E237" s="725">
        <v>44376</v>
      </c>
      <c r="F237" s="725">
        <v>44383</v>
      </c>
      <c r="G237" s="725">
        <v>44406</v>
      </c>
    </row>
    <row r="238" ht="13.5" customHeight="1" spans="1:7">
      <c r="A238" s="676"/>
      <c r="B238" s="725" t="s">
        <v>607</v>
      </c>
      <c r="C238" s="725" t="s">
        <v>1689</v>
      </c>
      <c r="D238" s="683" t="s">
        <v>1569</v>
      </c>
      <c r="E238" s="725">
        <v>44383</v>
      </c>
      <c r="F238" s="725">
        <v>44390</v>
      </c>
      <c r="G238" s="725">
        <v>44413</v>
      </c>
    </row>
    <row r="239" ht="13.5" customHeight="1" spans="1:7">
      <c r="A239" s="676"/>
      <c r="B239" s="725" t="s">
        <v>1690</v>
      </c>
      <c r="C239" s="725" t="s">
        <v>1691</v>
      </c>
      <c r="D239" s="683" t="s">
        <v>1569</v>
      </c>
      <c r="E239" s="725">
        <v>44390</v>
      </c>
      <c r="F239" s="725">
        <v>44397</v>
      </c>
      <c r="G239" s="725">
        <v>44420</v>
      </c>
    </row>
    <row r="240" ht="13.5" customHeight="1" spans="1:7">
      <c r="A240" s="676"/>
      <c r="B240" s="725" t="s">
        <v>1132</v>
      </c>
      <c r="C240" s="725" t="s">
        <v>1692</v>
      </c>
      <c r="D240" s="683" t="s">
        <v>1569</v>
      </c>
      <c r="E240" s="725">
        <v>44397</v>
      </c>
      <c r="F240" s="725">
        <v>44404</v>
      </c>
      <c r="G240" s="725">
        <v>44427</v>
      </c>
    </row>
    <row r="241" ht="13.5" customHeight="1" spans="1:7">
      <c r="A241" s="676"/>
      <c r="B241" s="725"/>
      <c r="C241" s="725"/>
      <c r="D241" s="683" t="s">
        <v>1569</v>
      </c>
      <c r="E241" s="725">
        <v>44404</v>
      </c>
      <c r="F241" s="725">
        <v>44411</v>
      </c>
      <c r="G241" s="725">
        <v>44434</v>
      </c>
    </row>
    <row r="243" spans="1:7">
      <c r="A243" s="676" t="s">
        <v>1693</v>
      </c>
      <c r="B243" s="692" t="s">
        <v>5</v>
      </c>
      <c r="C243" s="701" t="s">
        <v>6</v>
      </c>
      <c r="D243" s="701" t="s">
        <v>7</v>
      </c>
      <c r="E243" s="701" t="s">
        <v>1535</v>
      </c>
      <c r="F243" s="683" t="s">
        <v>1567</v>
      </c>
      <c r="G243" s="683" t="s">
        <v>1693</v>
      </c>
    </row>
    <row r="244" spans="1:7">
      <c r="A244" s="676" t="s">
        <v>1538</v>
      </c>
      <c r="B244" s="692"/>
      <c r="C244" s="704"/>
      <c r="D244" s="704"/>
      <c r="E244" s="704"/>
      <c r="F244" s="683" t="s">
        <v>10</v>
      </c>
      <c r="G244" s="683" t="s">
        <v>11</v>
      </c>
    </row>
    <row r="245" ht="13.5" customHeight="1" spans="1:7">
      <c r="A245" s="676"/>
      <c r="B245" s="752" t="s">
        <v>1694</v>
      </c>
      <c r="C245" s="752" t="s">
        <v>1695</v>
      </c>
      <c r="D245" s="682" t="s">
        <v>1542</v>
      </c>
      <c r="E245" s="752">
        <v>44377</v>
      </c>
      <c r="F245" s="752">
        <v>44384</v>
      </c>
      <c r="G245" s="752">
        <v>44419</v>
      </c>
    </row>
    <row r="246" ht="13.5" customHeight="1" spans="1:7">
      <c r="A246" s="676"/>
      <c r="B246" s="752" t="s">
        <v>1145</v>
      </c>
      <c r="C246" s="752" t="s">
        <v>1696</v>
      </c>
      <c r="D246" s="697"/>
      <c r="E246" s="752">
        <v>44384</v>
      </c>
      <c r="F246" s="752">
        <v>44391</v>
      </c>
      <c r="G246" s="752">
        <v>44426</v>
      </c>
    </row>
    <row r="247" ht="13.5" customHeight="1" spans="1:7">
      <c r="A247" s="676"/>
      <c r="B247" s="752" t="s">
        <v>1697</v>
      </c>
      <c r="C247" s="752" t="s">
        <v>134</v>
      </c>
      <c r="D247" s="697"/>
      <c r="E247" s="752">
        <v>44391</v>
      </c>
      <c r="F247" s="752">
        <v>44398</v>
      </c>
      <c r="G247" s="752">
        <v>44433</v>
      </c>
    </row>
    <row r="248" ht="13.5" customHeight="1" spans="1:7">
      <c r="A248" s="696"/>
      <c r="B248" s="752" t="s">
        <v>1698</v>
      </c>
      <c r="C248" s="752" t="s">
        <v>1699</v>
      </c>
      <c r="D248" s="697"/>
      <c r="E248" s="752">
        <v>44398</v>
      </c>
      <c r="F248" s="752">
        <v>44405</v>
      </c>
      <c r="G248" s="752">
        <v>44440</v>
      </c>
    </row>
    <row r="249" ht="13.5" customHeight="1" spans="1:7">
      <c r="A249" s="696"/>
      <c r="B249" s="752"/>
      <c r="C249" s="752"/>
      <c r="D249" s="684"/>
      <c r="E249" s="752">
        <v>44405</v>
      </c>
      <c r="F249" s="752">
        <v>44412</v>
      </c>
      <c r="G249" s="752">
        <v>44447</v>
      </c>
    </row>
    <row r="250" ht="13.5" customHeight="1" spans="1:7">
      <c r="A250" s="676"/>
      <c r="B250" s="753"/>
      <c r="C250" s="753"/>
      <c r="D250" s="690"/>
      <c r="E250" s="753"/>
      <c r="F250" s="753"/>
      <c r="G250" s="753"/>
    </row>
    <row r="251" ht="13.5" customHeight="1" spans="1:7">
      <c r="A251" s="676" t="s">
        <v>1700</v>
      </c>
      <c r="B251" s="692" t="s">
        <v>5</v>
      </c>
      <c r="C251" s="701" t="s">
        <v>6</v>
      </c>
      <c r="D251" s="701" t="s">
        <v>7</v>
      </c>
      <c r="E251" s="701" t="s">
        <v>1535</v>
      </c>
      <c r="F251" s="683" t="s">
        <v>1567</v>
      </c>
      <c r="G251" s="683" t="s">
        <v>1693</v>
      </c>
    </row>
    <row r="252" ht="13.5" customHeight="1" spans="1:7">
      <c r="A252" s="676"/>
      <c r="B252" s="692"/>
      <c r="C252" s="704"/>
      <c r="D252" s="704"/>
      <c r="E252" s="704"/>
      <c r="F252" s="683" t="s">
        <v>10</v>
      </c>
      <c r="G252" s="683" t="s">
        <v>11</v>
      </c>
    </row>
    <row r="253" ht="14.25" customHeight="1" spans="1:7">
      <c r="A253" s="676"/>
      <c r="B253" s="752" t="s">
        <v>1701</v>
      </c>
      <c r="C253" s="752" t="s">
        <v>1702</v>
      </c>
      <c r="D253" s="682" t="s">
        <v>1703</v>
      </c>
      <c r="E253" s="752">
        <v>44372</v>
      </c>
      <c r="F253" s="752">
        <v>44379</v>
      </c>
      <c r="G253" s="752">
        <v>44419</v>
      </c>
    </row>
    <row r="254" ht="13.5" customHeight="1" spans="1:7">
      <c r="A254" s="676"/>
      <c r="B254" s="752" t="s">
        <v>1704</v>
      </c>
      <c r="C254" s="752" t="s">
        <v>1705</v>
      </c>
      <c r="D254" s="697"/>
      <c r="E254" s="752">
        <v>44379</v>
      </c>
      <c r="F254" s="752">
        <v>44386</v>
      </c>
      <c r="G254" s="752">
        <v>44426</v>
      </c>
    </row>
    <row r="255" ht="13.5" customHeight="1" spans="1:7">
      <c r="A255" s="676"/>
      <c r="B255" s="752" t="s">
        <v>1706</v>
      </c>
      <c r="C255" s="752" t="s">
        <v>1707</v>
      </c>
      <c r="D255" s="697"/>
      <c r="E255" s="752">
        <v>44386</v>
      </c>
      <c r="F255" s="752">
        <v>44393</v>
      </c>
      <c r="G255" s="752">
        <v>44433</v>
      </c>
    </row>
    <row r="256" ht="13.5" customHeight="1" spans="1:7">
      <c r="A256" s="676"/>
      <c r="B256" s="752" t="s">
        <v>1708</v>
      </c>
      <c r="C256" s="752" t="s">
        <v>1709</v>
      </c>
      <c r="D256" s="697"/>
      <c r="E256" s="752">
        <v>44393</v>
      </c>
      <c r="F256" s="752">
        <v>44400</v>
      </c>
      <c r="G256" s="752">
        <v>44440</v>
      </c>
    </row>
    <row r="257" ht="13.5" customHeight="1" spans="1:7">
      <c r="A257" s="676"/>
      <c r="B257" s="752" t="s">
        <v>1710</v>
      </c>
      <c r="C257" s="752" t="s">
        <v>1711</v>
      </c>
      <c r="D257" s="697"/>
      <c r="E257" s="752">
        <v>44400</v>
      </c>
      <c r="F257" s="752">
        <v>44407</v>
      </c>
      <c r="G257" s="752">
        <v>44447</v>
      </c>
    </row>
    <row r="258" ht="14.25" customHeight="1" spans="1:7">
      <c r="A258" s="676"/>
      <c r="B258" s="752"/>
      <c r="C258" s="752"/>
      <c r="D258" s="684"/>
      <c r="E258" s="752">
        <v>44407</v>
      </c>
      <c r="F258" s="752">
        <v>44414</v>
      </c>
      <c r="G258" s="752">
        <v>44454</v>
      </c>
    </row>
    <row r="259" spans="1:7">
      <c r="A259" s="676"/>
      <c r="B259" s="676"/>
      <c r="C259" s="749"/>
      <c r="D259" s="676"/>
      <c r="E259" s="680"/>
      <c r="F259" s="754"/>
      <c r="G259" s="754"/>
    </row>
    <row r="260" spans="1:7">
      <c r="A260" s="676" t="s">
        <v>588</v>
      </c>
      <c r="B260" s="701" t="s">
        <v>5</v>
      </c>
      <c r="C260" s="701" t="s">
        <v>6</v>
      </c>
      <c r="D260" s="701" t="s">
        <v>7</v>
      </c>
      <c r="E260" s="701" t="s">
        <v>1535</v>
      </c>
      <c r="F260" s="683" t="s">
        <v>1567</v>
      </c>
      <c r="G260" s="683" t="s">
        <v>587</v>
      </c>
    </row>
    <row r="261" spans="1:7">
      <c r="A261" s="676" t="s">
        <v>1538</v>
      </c>
      <c r="B261" s="704"/>
      <c r="C261" s="704"/>
      <c r="D261" s="704"/>
      <c r="E261" s="704"/>
      <c r="F261" s="683" t="s">
        <v>10</v>
      </c>
      <c r="G261" s="683" t="s">
        <v>11</v>
      </c>
    </row>
    <row r="262" ht="13.5" customHeight="1" spans="1:7">
      <c r="A262" s="696"/>
      <c r="B262" s="752" t="s">
        <v>1694</v>
      </c>
      <c r="C262" s="752" t="s">
        <v>1695</v>
      </c>
      <c r="D262" s="682" t="s">
        <v>1542</v>
      </c>
      <c r="E262" s="752">
        <v>44377</v>
      </c>
      <c r="F262" s="752">
        <v>44384</v>
      </c>
      <c r="G262" s="752">
        <v>44413</v>
      </c>
    </row>
    <row r="263" ht="13.5" customHeight="1" spans="1:7">
      <c r="A263" s="696"/>
      <c r="B263" s="752" t="s">
        <v>1145</v>
      </c>
      <c r="C263" s="752" t="s">
        <v>1696</v>
      </c>
      <c r="D263" s="697"/>
      <c r="E263" s="752">
        <v>44384</v>
      </c>
      <c r="F263" s="752">
        <v>44391</v>
      </c>
      <c r="G263" s="752">
        <v>44420</v>
      </c>
    </row>
    <row r="264" ht="13.5" customHeight="1" spans="1:7">
      <c r="A264" s="696"/>
      <c r="B264" s="752" t="s">
        <v>1697</v>
      </c>
      <c r="C264" s="752" t="s">
        <v>134</v>
      </c>
      <c r="D264" s="697"/>
      <c r="E264" s="752">
        <v>44391</v>
      </c>
      <c r="F264" s="752">
        <v>44398</v>
      </c>
      <c r="G264" s="752">
        <v>44427</v>
      </c>
    </row>
    <row r="265" ht="13.5" customHeight="1" spans="1:7">
      <c r="A265" s="696"/>
      <c r="B265" s="752" t="s">
        <v>1698</v>
      </c>
      <c r="C265" s="752" t="s">
        <v>1699</v>
      </c>
      <c r="D265" s="697"/>
      <c r="E265" s="752">
        <v>44398</v>
      </c>
      <c r="F265" s="752">
        <v>44405</v>
      </c>
      <c r="G265" s="752">
        <v>44434</v>
      </c>
    </row>
    <row r="266" ht="13.5" customHeight="1" spans="1:7">
      <c r="A266" s="696"/>
      <c r="B266" s="752"/>
      <c r="C266" s="752"/>
      <c r="D266" s="684"/>
      <c r="E266" s="752">
        <v>44405</v>
      </c>
      <c r="F266" s="752">
        <v>44412</v>
      </c>
      <c r="G266" s="752">
        <v>44441</v>
      </c>
    </row>
    <row r="267" ht="13.5" customHeight="1" spans="1:7">
      <c r="A267" s="676"/>
      <c r="B267" s="753"/>
      <c r="C267" s="753"/>
      <c r="D267" s="690"/>
      <c r="E267" s="753"/>
      <c r="F267" s="753"/>
      <c r="G267" s="753"/>
    </row>
    <row r="268" ht="13.5" customHeight="1" spans="1:7">
      <c r="A268" s="676" t="s">
        <v>1700</v>
      </c>
      <c r="B268" s="701" t="s">
        <v>5</v>
      </c>
      <c r="C268" s="701" t="s">
        <v>6</v>
      </c>
      <c r="D268" s="701" t="s">
        <v>7</v>
      </c>
      <c r="E268" s="701" t="s">
        <v>1535</v>
      </c>
      <c r="F268" s="683" t="s">
        <v>1567</v>
      </c>
      <c r="G268" s="683" t="s">
        <v>587</v>
      </c>
    </row>
    <row r="269" ht="13.5" customHeight="1" spans="1:7">
      <c r="A269" s="676"/>
      <c r="B269" s="704"/>
      <c r="C269" s="704"/>
      <c r="D269" s="704"/>
      <c r="E269" s="704"/>
      <c r="F269" s="683" t="s">
        <v>10</v>
      </c>
      <c r="G269" s="683" t="s">
        <v>11</v>
      </c>
    </row>
    <row r="270" ht="13.5" customHeight="1" spans="1:7">
      <c r="A270" s="676"/>
      <c r="B270" s="752" t="s">
        <v>1701</v>
      </c>
      <c r="C270" s="752" t="s">
        <v>1702</v>
      </c>
      <c r="D270" s="682" t="s">
        <v>1703</v>
      </c>
      <c r="E270" s="752">
        <v>44372</v>
      </c>
      <c r="F270" s="752">
        <v>44379</v>
      </c>
      <c r="G270" s="752">
        <v>44409</v>
      </c>
    </row>
    <row r="271" ht="13.5" customHeight="1" spans="1:7">
      <c r="A271" s="676"/>
      <c r="B271" s="752" t="s">
        <v>1704</v>
      </c>
      <c r="C271" s="752" t="s">
        <v>1705</v>
      </c>
      <c r="D271" s="697"/>
      <c r="E271" s="752">
        <v>44379</v>
      </c>
      <c r="F271" s="752">
        <v>44386</v>
      </c>
      <c r="G271" s="752">
        <v>44416</v>
      </c>
    </row>
    <row r="272" ht="13.5" customHeight="1" spans="1:7">
      <c r="A272" s="676"/>
      <c r="B272" s="752" t="s">
        <v>1706</v>
      </c>
      <c r="C272" s="752" t="s">
        <v>1707</v>
      </c>
      <c r="D272" s="697"/>
      <c r="E272" s="752">
        <v>44386</v>
      </c>
      <c r="F272" s="752">
        <v>44393</v>
      </c>
      <c r="G272" s="752">
        <v>44423</v>
      </c>
    </row>
    <row r="273" ht="13.5" customHeight="1" spans="1:7">
      <c r="A273" s="676"/>
      <c r="B273" s="752" t="s">
        <v>1708</v>
      </c>
      <c r="C273" s="752" t="s">
        <v>1709</v>
      </c>
      <c r="D273" s="697"/>
      <c r="E273" s="752">
        <v>44393</v>
      </c>
      <c r="F273" s="752">
        <v>44400</v>
      </c>
      <c r="G273" s="752">
        <v>44430</v>
      </c>
    </row>
    <row r="274" ht="13.5" customHeight="1" spans="1:7">
      <c r="A274" s="676"/>
      <c r="B274" s="752" t="s">
        <v>1710</v>
      </c>
      <c r="C274" s="752" t="s">
        <v>1711</v>
      </c>
      <c r="D274" s="697"/>
      <c r="E274" s="752">
        <v>44400</v>
      </c>
      <c r="F274" s="752">
        <v>44407</v>
      </c>
      <c r="G274" s="752">
        <v>44437</v>
      </c>
    </row>
    <row r="275" ht="13.5" customHeight="1" spans="1:7">
      <c r="A275" s="676"/>
      <c r="B275" s="752"/>
      <c r="C275" s="752"/>
      <c r="D275" s="684"/>
      <c r="E275" s="752">
        <v>44407</v>
      </c>
      <c r="F275" s="752">
        <v>44414</v>
      </c>
      <c r="G275" s="752">
        <v>44444</v>
      </c>
    </row>
    <row r="276" ht="13.5" customHeight="1" spans="2:7">
      <c r="B276" s="753"/>
      <c r="C276" s="753"/>
      <c r="D276" s="690"/>
      <c r="E276" s="753"/>
      <c r="F276" s="753"/>
      <c r="G276" s="753"/>
    </row>
    <row r="277" ht="13.5" customHeight="1" spans="1:7">
      <c r="A277" s="676" t="s">
        <v>572</v>
      </c>
      <c r="B277" s="701" t="s">
        <v>5</v>
      </c>
      <c r="C277" s="701" t="s">
        <v>6</v>
      </c>
      <c r="D277" s="701" t="s">
        <v>7</v>
      </c>
      <c r="E277" s="701" t="s">
        <v>1535</v>
      </c>
      <c r="F277" s="683" t="s">
        <v>1567</v>
      </c>
      <c r="G277" s="683" t="s">
        <v>572</v>
      </c>
    </row>
    <row r="278" ht="13.5" customHeight="1" spans="1:7">
      <c r="A278" s="676" t="s">
        <v>1538</v>
      </c>
      <c r="B278" s="704"/>
      <c r="C278" s="704"/>
      <c r="D278" s="704"/>
      <c r="E278" s="704"/>
      <c r="F278" s="683" t="s">
        <v>10</v>
      </c>
      <c r="G278" s="683" t="s">
        <v>11</v>
      </c>
    </row>
    <row r="279" ht="13.5" customHeight="1" spans="1:7">
      <c r="A279" s="696"/>
      <c r="B279" s="752" t="s">
        <v>1694</v>
      </c>
      <c r="C279" s="752" t="s">
        <v>1695</v>
      </c>
      <c r="D279" s="682" t="s">
        <v>1542</v>
      </c>
      <c r="E279" s="752">
        <v>44377</v>
      </c>
      <c r="F279" s="752">
        <v>44384</v>
      </c>
      <c r="G279" s="752">
        <v>44421</v>
      </c>
    </row>
    <row r="280" ht="13.5" customHeight="1" spans="1:7">
      <c r="A280" s="696"/>
      <c r="B280" s="752" t="s">
        <v>1145</v>
      </c>
      <c r="C280" s="752" t="s">
        <v>1696</v>
      </c>
      <c r="D280" s="697"/>
      <c r="E280" s="752">
        <v>44384</v>
      </c>
      <c r="F280" s="752">
        <v>44391</v>
      </c>
      <c r="G280" s="752">
        <v>44428</v>
      </c>
    </row>
    <row r="281" ht="13.5" customHeight="1" spans="1:7">
      <c r="A281" s="696"/>
      <c r="B281" s="752" t="s">
        <v>1697</v>
      </c>
      <c r="C281" s="752" t="s">
        <v>134</v>
      </c>
      <c r="D281" s="697"/>
      <c r="E281" s="752">
        <v>44391</v>
      </c>
      <c r="F281" s="752">
        <v>44398</v>
      </c>
      <c r="G281" s="752">
        <v>44435</v>
      </c>
    </row>
    <row r="282" ht="13.5" customHeight="1" spans="1:7">
      <c r="A282" s="696"/>
      <c r="B282" s="752" t="s">
        <v>1698</v>
      </c>
      <c r="C282" s="752" t="s">
        <v>1699</v>
      </c>
      <c r="D282" s="697"/>
      <c r="E282" s="752">
        <v>44398</v>
      </c>
      <c r="F282" s="752">
        <v>44405</v>
      </c>
      <c r="G282" s="752">
        <v>44442</v>
      </c>
    </row>
    <row r="283" ht="13.5" customHeight="1" spans="1:7">
      <c r="A283" s="696"/>
      <c r="B283" s="752"/>
      <c r="C283" s="752"/>
      <c r="D283" s="684"/>
      <c r="E283" s="752">
        <v>44405</v>
      </c>
      <c r="F283" s="752">
        <v>44412</v>
      </c>
      <c r="G283" s="752">
        <v>44449</v>
      </c>
    </row>
    <row r="284" ht="13.5" customHeight="1" spans="1:7">
      <c r="A284" s="676"/>
      <c r="B284" s="753"/>
      <c r="C284" s="753"/>
      <c r="D284" s="690"/>
      <c r="E284" s="753"/>
      <c r="F284" s="753"/>
      <c r="G284" s="753"/>
    </row>
    <row r="285" ht="13.5" customHeight="1" spans="1:7">
      <c r="A285" s="676" t="s">
        <v>1700</v>
      </c>
      <c r="B285" s="701" t="s">
        <v>5</v>
      </c>
      <c r="C285" s="701" t="s">
        <v>6</v>
      </c>
      <c r="D285" s="701" t="s">
        <v>7</v>
      </c>
      <c r="E285" s="701" t="s">
        <v>1535</v>
      </c>
      <c r="F285" s="683" t="s">
        <v>1567</v>
      </c>
      <c r="G285" s="683" t="s">
        <v>572</v>
      </c>
    </row>
    <row r="286" ht="13.5" customHeight="1" spans="1:7">
      <c r="A286" s="676"/>
      <c r="B286" s="704"/>
      <c r="C286" s="704"/>
      <c r="D286" s="704"/>
      <c r="E286" s="704"/>
      <c r="F286" s="683" t="s">
        <v>10</v>
      </c>
      <c r="G286" s="683" t="s">
        <v>11</v>
      </c>
    </row>
    <row r="287" ht="13.5" customHeight="1" spans="1:7">
      <c r="A287" s="676"/>
      <c r="B287" s="752" t="s">
        <v>1701</v>
      </c>
      <c r="C287" s="752" t="s">
        <v>1702</v>
      </c>
      <c r="D287" s="682" t="s">
        <v>1703</v>
      </c>
      <c r="E287" s="752">
        <v>44372</v>
      </c>
      <c r="F287" s="752">
        <v>44379</v>
      </c>
      <c r="G287" s="752">
        <v>44416</v>
      </c>
    </row>
    <row r="288" ht="13.5" customHeight="1" spans="1:7">
      <c r="A288" s="676"/>
      <c r="B288" s="752" t="s">
        <v>1704</v>
      </c>
      <c r="C288" s="752" t="s">
        <v>1705</v>
      </c>
      <c r="D288" s="697"/>
      <c r="E288" s="752">
        <v>44379</v>
      </c>
      <c r="F288" s="752">
        <v>44386</v>
      </c>
      <c r="G288" s="752">
        <v>44423</v>
      </c>
    </row>
    <row r="289" ht="13.5" customHeight="1" spans="1:7">
      <c r="A289" s="676"/>
      <c r="B289" s="752" t="s">
        <v>1706</v>
      </c>
      <c r="C289" s="752" t="s">
        <v>1707</v>
      </c>
      <c r="D289" s="697"/>
      <c r="E289" s="752">
        <v>44386</v>
      </c>
      <c r="F289" s="752">
        <v>44393</v>
      </c>
      <c r="G289" s="752">
        <v>44430</v>
      </c>
    </row>
    <row r="290" ht="13.5" customHeight="1" spans="1:7">
      <c r="A290" s="676"/>
      <c r="B290" s="752" t="s">
        <v>1708</v>
      </c>
      <c r="C290" s="752" t="s">
        <v>1709</v>
      </c>
      <c r="D290" s="697"/>
      <c r="E290" s="752">
        <v>44393</v>
      </c>
      <c r="F290" s="752">
        <v>44400</v>
      </c>
      <c r="G290" s="752">
        <v>44437</v>
      </c>
    </row>
    <row r="291" ht="13.5" customHeight="1" spans="1:7">
      <c r="A291" s="676"/>
      <c r="B291" s="752" t="s">
        <v>1710</v>
      </c>
      <c r="C291" s="752" t="s">
        <v>1711</v>
      </c>
      <c r="D291" s="697"/>
      <c r="E291" s="752">
        <v>44400</v>
      </c>
      <c r="F291" s="752">
        <v>44407</v>
      </c>
      <c r="G291" s="752">
        <v>44444</v>
      </c>
    </row>
    <row r="292" ht="13.5" customHeight="1" spans="1:7">
      <c r="A292" s="676"/>
      <c r="B292" s="752"/>
      <c r="C292" s="752"/>
      <c r="D292" s="684"/>
      <c r="E292" s="752">
        <v>44407</v>
      </c>
      <c r="F292" s="752">
        <v>44414</v>
      </c>
      <c r="G292" s="752">
        <v>44451</v>
      </c>
    </row>
    <row r="293" spans="1:7">
      <c r="A293" s="676"/>
      <c r="B293" s="690"/>
      <c r="C293" s="690"/>
      <c r="D293" s="678"/>
      <c r="E293" s="753"/>
      <c r="F293" s="755"/>
      <c r="G293" s="755"/>
    </row>
    <row r="294" spans="1:7">
      <c r="A294" s="676" t="s">
        <v>1712</v>
      </c>
      <c r="B294" s="719" t="s">
        <v>5</v>
      </c>
      <c r="C294" s="719" t="s">
        <v>6</v>
      </c>
      <c r="D294" s="719" t="s">
        <v>7</v>
      </c>
      <c r="E294" s="719" t="s">
        <v>1535</v>
      </c>
      <c r="F294" s="720" t="s">
        <v>1567</v>
      </c>
      <c r="G294" s="720" t="s">
        <v>1712</v>
      </c>
    </row>
    <row r="295" spans="1:7">
      <c r="A295" s="676" t="s">
        <v>1568</v>
      </c>
      <c r="B295" s="721"/>
      <c r="C295" s="721"/>
      <c r="D295" s="721"/>
      <c r="E295" s="721"/>
      <c r="F295" s="720" t="s">
        <v>10</v>
      </c>
      <c r="G295" s="720" t="s">
        <v>11</v>
      </c>
    </row>
    <row r="296" ht="13.5" customHeight="1" spans="1:7">
      <c r="A296" s="676"/>
      <c r="B296" s="711" t="s">
        <v>1713</v>
      </c>
      <c r="C296" s="711" t="s">
        <v>1714</v>
      </c>
      <c r="D296" s="719"/>
      <c r="E296" s="711">
        <v>44376</v>
      </c>
      <c r="F296" s="711">
        <v>44382</v>
      </c>
      <c r="G296" s="711">
        <v>44418</v>
      </c>
    </row>
    <row r="297" ht="13.5" customHeight="1" spans="1:7">
      <c r="A297" s="676"/>
      <c r="B297" s="711" t="s">
        <v>1715</v>
      </c>
      <c r="C297" s="711" t="s">
        <v>1716</v>
      </c>
      <c r="D297" s="756" t="s">
        <v>1663</v>
      </c>
      <c r="E297" s="711">
        <f>E296+7</f>
        <v>44383</v>
      </c>
      <c r="F297" s="711">
        <f>F296+7</f>
        <v>44389</v>
      </c>
      <c r="G297" s="711">
        <f>G296+7</f>
        <v>44425</v>
      </c>
    </row>
    <row r="298" ht="13.5" customHeight="1" spans="1:7">
      <c r="A298" s="676"/>
      <c r="B298" s="711" t="s">
        <v>631</v>
      </c>
      <c r="C298" s="711" t="s">
        <v>1717</v>
      </c>
      <c r="D298" s="756"/>
      <c r="E298" s="711">
        <f t="shared" ref="E298:G300" si="2">E297+7</f>
        <v>44390</v>
      </c>
      <c r="F298" s="711">
        <f t="shared" si="2"/>
        <v>44396</v>
      </c>
      <c r="G298" s="711">
        <f t="shared" si="2"/>
        <v>44432</v>
      </c>
    </row>
    <row r="299" ht="13.5" customHeight="1" spans="1:7">
      <c r="A299" s="676"/>
      <c r="B299" s="711" t="s">
        <v>1718</v>
      </c>
      <c r="C299" s="711" t="s">
        <v>1719</v>
      </c>
      <c r="D299" s="756"/>
      <c r="E299" s="711">
        <f t="shared" si="2"/>
        <v>44397</v>
      </c>
      <c r="F299" s="711">
        <f t="shared" si="2"/>
        <v>44403</v>
      </c>
      <c r="G299" s="711">
        <f t="shared" si="2"/>
        <v>44439</v>
      </c>
    </row>
    <row r="300" ht="13.5" customHeight="1" spans="1:7">
      <c r="A300" s="676"/>
      <c r="B300" s="711" t="s">
        <v>1720</v>
      </c>
      <c r="C300" s="711" t="s">
        <v>1721</v>
      </c>
      <c r="D300" s="757"/>
      <c r="E300" s="711">
        <f t="shared" si="2"/>
        <v>44404</v>
      </c>
      <c r="F300" s="711">
        <f t="shared" si="2"/>
        <v>44410</v>
      </c>
      <c r="G300" s="711">
        <f t="shared" si="2"/>
        <v>44446</v>
      </c>
    </row>
    <row r="301" spans="6:7">
      <c r="F301" s="689"/>
      <c r="G301" s="689"/>
    </row>
    <row r="302" spans="1:7">
      <c r="A302" s="676" t="s">
        <v>612</v>
      </c>
      <c r="B302" s="719" t="s">
        <v>5</v>
      </c>
      <c r="C302" s="719" t="s">
        <v>6</v>
      </c>
      <c r="D302" s="719" t="s">
        <v>7</v>
      </c>
      <c r="E302" s="719" t="s">
        <v>1535</v>
      </c>
      <c r="F302" s="720" t="s">
        <v>1567</v>
      </c>
      <c r="G302" s="720" t="s">
        <v>611</v>
      </c>
    </row>
    <row r="303" spans="1:7">
      <c r="A303" s="676" t="s">
        <v>1722</v>
      </c>
      <c r="B303" s="721"/>
      <c r="C303" s="721"/>
      <c r="D303" s="721"/>
      <c r="E303" s="721"/>
      <c r="F303" s="758" t="s">
        <v>10</v>
      </c>
      <c r="G303" s="758" t="s">
        <v>11</v>
      </c>
    </row>
    <row r="304" ht="13.5" customHeight="1" spans="2:7">
      <c r="B304" s="711" t="s">
        <v>187</v>
      </c>
      <c r="C304" s="711" t="s">
        <v>691</v>
      </c>
      <c r="D304" s="710" t="s">
        <v>1542</v>
      </c>
      <c r="E304" s="711">
        <v>44376</v>
      </c>
      <c r="F304" s="711">
        <v>44382</v>
      </c>
      <c r="G304" s="711">
        <v>44418</v>
      </c>
    </row>
    <row r="305" ht="13.5" customHeight="1" spans="2:7">
      <c r="B305" s="711" t="s">
        <v>189</v>
      </c>
      <c r="C305" s="711" t="s">
        <v>190</v>
      </c>
      <c r="D305" s="759"/>
      <c r="E305" s="711">
        <v>44383</v>
      </c>
      <c r="F305" s="711">
        <v>44389</v>
      </c>
      <c r="G305" s="711">
        <v>44425</v>
      </c>
    </row>
    <row r="306" ht="13.5" customHeight="1" spans="2:7">
      <c r="B306" s="711" t="s">
        <v>1723</v>
      </c>
      <c r="C306" s="711" t="s">
        <v>1137</v>
      </c>
      <c r="D306" s="759"/>
      <c r="E306" s="711">
        <v>44390</v>
      </c>
      <c r="F306" s="711">
        <v>44396</v>
      </c>
      <c r="G306" s="711">
        <v>44432</v>
      </c>
    </row>
    <row r="307" ht="13.5" customHeight="1" spans="2:7">
      <c r="B307" s="711" t="s">
        <v>193</v>
      </c>
      <c r="C307" s="711" t="s">
        <v>662</v>
      </c>
      <c r="D307" s="759"/>
      <c r="E307" s="711">
        <v>44397</v>
      </c>
      <c r="F307" s="711">
        <v>44403</v>
      </c>
      <c r="G307" s="711">
        <v>44439</v>
      </c>
    </row>
    <row r="308" ht="13.5" customHeight="1" spans="2:7">
      <c r="B308" s="711"/>
      <c r="C308" s="711"/>
      <c r="D308" s="713"/>
      <c r="E308" s="711">
        <v>44404</v>
      </c>
      <c r="F308" s="711">
        <v>44410</v>
      </c>
      <c r="G308" s="711">
        <v>44446</v>
      </c>
    </row>
    <row r="310" s="665" customFormat="1" spans="1:7">
      <c r="A310" s="676" t="s">
        <v>595</v>
      </c>
      <c r="B310" s="727" t="s">
        <v>5</v>
      </c>
      <c r="C310" s="727" t="s">
        <v>6</v>
      </c>
      <c r="D310" s="727" t="s">
        <v>7</v>
      </c>
      <c r="E310" s="727" t="s">
        <v>1535</v>
      </c>
      <c r="F310" s="720" t="s">
        <v>1567</v>
      </c>
      <c r="G310" s="720" t="s">
        <v>595</v>
      </c>
    </row>
    <row r="311" spans="1:7">
      <c r="A311" s="760" t="s">
        <v>1724</v>
      </c>
      <c r="B311" s="727"/>
      <c r="C311" s="727"/>
      <c r="D311" s="727"/>
      <c r="E311" s="727"/>
      <c r="F311" s="720" t="s">
        <v>10</v>
      </c>
      <c r="G311" s="720" t="s">
        <v>11</v>
      </c>
    </row>
    <row r="312" ht="13.5" customHeight="1" spans="2:7">
      <c r="B312" s="725" t="s">
        <v>605</v>
      </c>
      <c r="C312" s="725" t="s">
        <v>1688</v>
      </c>
      <c r="D312" s="710" t="s">
        <v>1542</v>
      </c>
      <c r="E312" s="711">
        <v>44376</v>
      </c>
      <c r="F312" s="711">
        <v>44383</v>
      </c>
      <c r="G312" s="711">
        <v>44419</v>
      </c>
    </row>
    <row r="313" ht="13.5" customHeight="1" spans="2:7">
      <c r="B313" s="725" t="s">
        <v>607</v>
      </c>
      <c r="C313" s="725" t="s">
        <v>1689</v>
      </c>
      <c r="D313" s="759"/>
      <c r="E313" s="711">
        <v>44383</v>
      </c>
      <c r="F313" s="711">
        <v>44390</v>
      </c>
      <c r="G313" s="722">
        <v>44426</v>
      </c>
    </row>
    <row r="314" ht="13.5" customHeight="1" spans="2:7">
      <c r="B314" s="725" t="s">
        <v>1690</v>
      </c>
      <c r="C314" s="725" t="s">
        <v>1691</v>
      </c>
      <c r="D314" s="759"/>
      <c r="E314" s="711">
        <v>44390</v>
      </c>
      <c r="F314" s="711">
        <v>44397</v>
      </c>
      <c r="G314" s="722">
        <v>44433</v>
      </c>
    </row>
    <row r="315" ht="13.5" customHeight="1" spans="2:7">
      <c r="B315" s="725" t="s">
        <v>1132</v>
      </c>
      <c r="C315" s="725" t="s">
        <v>1692</v>
      </c>
      <c r="D315" s="759"/>
      <c r="E315" s="711">
        <v>44397</v>
      </c>
      <c r="F315" s="711">
        <v>44404</v>
      </c>
      <c r="G315" s="722">
        <v>44440</v>
      </c>
    </row>
    <row r="316" ht="13.5" customHeight="1" spans="2:7">
      <c r="B316" s="725"/>
      <c r="C316" s="725"/>
      <c r="D316" s="713"/>
      <c r="E316" s="711">
        <v>44404</v>
      </c>
      <c r="F316" s="711">
        <v>44411</v>
      </c>
      <c r="G316" s="722">
        <v>44447</v>
      </c>
    </row>
    <row r="317" spans="1:7">
      <c r="A317" s="676"/>
      <c r="B317" s="676"/>
      <c r="C317" s="749"/>
      <c r="D317" s="678"/>
      <c r="E317" s="680"/>
      <c r="G317" s="665"/>
    </row>
    <row r="318" spans="1:7">
      <c r="A318" s="714" t="s">
        <v>1108</v>
      </c>
      <c r="B318" s="761" t="s">
        <v>5</v>
      </c>
      <c r="C318" s="761" t="s">
        <v>6</v>
      </c>
      <c r="D318" s="719" t="s">
        <v>7</v>
      </c>
      <c r="E318" s="719" t="s">
        <v>1535</v>
      </c>
      <c r="F318" s="720" t="s">
        <v>1567</v>
      </c>
      <c r="G318" s="720" t="s">
        <v>1108</v>
      </c>
    </row>
    <row r="319" spans="1:7">
      <c r="A319" s="762" t="s">
        <v>1725</v>
      </c>
      <c r="B319" s="763"/>
      <c r="C319" s="763"/>
      <c r="D319" s="721"/>
      <c r="E319" s="721"/>
      <c r="F319" s="720" t="s">
        <v>10</v>
      </c>
      <c r="G319" s="720" t="s">
        <v>11</v>
      </c>
    </row>
    <row r="320" s="666" customFormat="1" ht="13.5" customHeight="1" spans="1:7">
      <c r="A320" s="764"/>
      <c r="B320" s="725" t="s">
        <v>605</v>
      </c>
      <c r="C320" s="725" t="s">
        <v>1688</v>
      </c>
      <c r="D320" s="765" t="s">
        <v>1726</v>
      </c>
      <c r="E320" s="766">
        <v>44376</v>
      </c>
      <c r="F320" s="766">
        <v>44383</v>
      </c>
      <c r="G320" s="766">
        <v>44424</v>
      </c>
    </row>
    <row r="321" s="666" customFormat="1" ht="13.5" customHeight="1" spans="1:7">
      <c r="A321" s="764"/>
      <c r="B321" s="725" t="s">
        <v>607</v>
      </c>
      <c r="C321" s="725" t="s">
        <v>1689</v>
      </c>
      <c r="D321" s="767"/>
      <c r="E321" s="766">
        <v>44383</v>
      </c>
      <c r="F321" s="766">
        <v>44390</v>
      </c>
      <c r="G321" s="766">
        <v>44431</v>
      </c>
    </row>
    <row r="322" s="666" customFormat="1" ht="13.5" customHeight="1" spans="1:7">
      <c r="A322" s="764"/>
      <c r="B322" s="725" t="s">
        <v>1690</v>
      </c>
      <c r="C322" s="725" t="s">
        <v>1691</v>
      </c>
      <c r="D322" s="767"/>
      <c r="E322" s="766">
        <v>44390</v>
      </c>
      <c r="F322" s="766">
        <v>44397</v>
      </c>
      <c r="G322" s="766">
        <v>44438</v>
      </c>
    </row>
    <row r="323" s="666" customFormat="1" ht="13.5" customHeight="1" spans="1:7">
      <c r="A323" s="764"/>
      <c r="B323" s="725" t="s">
        <v>1132</v>
      </c>
      <c r="C323" s="725" t="s">
        <v>1692</v>
      </c>
      <c r="D323" s="767"/>
      <c r="E323" s="766">
        <v>44397</v>
      </c>
      <c r="F323" s="766">
        <v>44404</v>
      </c>
      <c r="G323" s="766">
        <v>44445</v>
      </c>
    </row>
    <row r="324" s="666" customFormat="1" ht="13.5" customHeight="1" spans="1:7">
      <c r="A324" s="764"/>
      <c r="B324" s="725"/>
      <c r="C324" s="725"/>
      <c r="D324" s="768"/>
      <c r="E324" s="766">
        <v>44404</v>
      </c>
      <c r="F324" s="766">
        <v>44411</v>
      </c>
      <c r="G324" s="766">
        <v>44452</v>
      </c>
    </row>
    <row r="325" spans="2:7">
      <c r="B325" s="676"/>
      <c r="C325" s="749"/>
      <c r="D325" s="678"/>
      <c r="E325" s="680"/>
      <c r="F325" s="754"/>
      <c r="G325" s="754"/>
    </row>
    <row r="326" spans="1:7">
      <c r="A326" s="676" t="s">
        <v>1727</v>
      </c>
      <c r="B326" s="701" t="s">
        <v>5</v>
      </c>
      <c r="C326" s="701" t="s">
        <v>6</v>
      </c>
      <c r="D326" s="701" t="s">
        <v>7</v>
      </c>
      <c r="E326" s="701" t="s">
        <v>1535</v>
      </c>
      <c r="F326" s="683" t="s">
        <v>1567</v>
      </c>
      <c r="G326" s="683" t="s">
        <v>1156</v>
      </c>
    </row>
    <row r="327" spans="1:7">
      <c r="A327" s="676" t="s">
        <v>1568</v>
      </c>
      <c r="B327" s="704"/>
      <c r="C327" s="704"/>
      <c r="D327" s="704"/>
      <c r="E327" s="704"/>
      <c r="F327" s="683" t="s">
        <v>10</v>
      </c>
      <c r="G327" s="683" t="s">
        <v>11</v>
      </c>
    </row>
    <row r="328" ht="13.5" customHeight="1" spans="2:7">
      <c r="B328" s="725" t="s">
        <v>1468</v>
      </c>
      <c r="C328" s="725" t="s">
        <v>1183</v>
      </c>
      <c r="D328" s="769" t="s">
        <v>1542</v>
      </c>
      <c r="E328" s="725">
        <v>44376</v>
      </c>
      <c r="F328" s="725">
        <v>44382</v>
      </c>
      <c r="G328" s="725">
        <v>44406</v>
      </c>
    </row>
    <row r="329" ht="13.5" customHeight="1" spans="1:7">
      <c r="A329" s="667" t="s">
        <v>208</v>
      </c>
      <c r="B329" s="725" t="s">
        <v>1472</v>
      </c>
      <c r="C329" s="725" t="s">
        <v>1473</v>
      </c>
      <c r="D329" s="769" t="s">
        <v>1542</v>
      </c>
      <c r="E329" s="725">
        <v>44383</v>
      </c>
      <c r="F329" s="725">
        <v>44389</v>
      </c>
      <c r="G329" s="725">
        <v>44413</v>
      </c>
    </row>
    <row r="330" ht="13.5" customHeight="1" spans="1:7">
      <c r="A330" s="667" t="s">
        <v>208</v>
      </c>
      <c r="B330" s="725" t="s">
        <v>1728</v>
      </c>
      <c r="C330" s="725" t="s">
        <v>1471</v>
      </c>
      <c r="D330" s="769" t="s">
        <v>1542</v>
      </c>
      <c r="E330" s="725">
        <v>44390</v>
      </c>
      <c r="F330" s="725">
        <v>44396</v>
      </c>
      <c r="G330" s="725">
        <v>44420</v>
      </c>
    </row>
    <row r="331" ht="13.5" customHeight="1" spans="1:7">
      <c r="A331" s="667" t="s">
        <v>208</v>
      </c>
      <c r="B331" s="725" t="s">
        <v>1729</v>
      </c>
      <c r="C331" s="725" t="s">
        <v>1476</v>
      </c>
      <c r="D331" s="769" t="s">
        <v>1542</v>
      </c>
      <c r="E331" s="725">
        <v>44397</v>
      </c>
      <c r="F331" s="725">
        <v>44403</v>
      </c>
      <c r="G331" s="725">
        <v>44427</v>
      </c>
    </row>
    <row r="332" ht="13.5" customHeight="1" spans="1:7">
      <c r="A332" s="667" t="s">
        <v>208</v>
      </c>
      <c r="B332" s="725"/>
      <c r="C332" s="725"/>
      <c r="D332" s="769" t="s">
        <v>1542</v>
      </c>
      <c r="E332" s="725">
        <v>44404</v>
      </c>
      <c r="F332" s="725">
        <v>44410</v>
      </c>
      <c r="G332" s="725">
        <v>44434</v>
      </c>
    </row>
    <row r="334" ht="13.5" customHeight="1" spans="1:7">
      <c r="A334" s="676" t="s">
        <v>1152</v>
      </c>
      <c r="B334" s="701" t="s">
        <v>5</v>
      </c>
      <c r="C334" s="701" t="s">
        <v>6</v>
      </c>
      <c r="D334" s="701" t="s">
        <v>7</v>
      </c>
      <c r="E334" s="701" t="s">
        <v>1535</v>
      </c>
      <c r="F334" s="683" t="s">
        <v>1567</v>
      </c>
      <c r="G334" s="683" t="s">
        <v>1152</v>
      </c>
    </row>
    <row r="335" ht="13.5" customHeight="1" spans="1:7">
      <c r="A335" s="676" t="s">
        <v>1722</v>
      </c>
      <c r="B335" s="704"/>
      <c r="C335" s="704"/>
      <c r="D335" s="704"/>
      <c r="E335" s="704"/>
      <c r="F335" s="683" t="s">
        <v>10</v>
      </c>
      <c r="G335" s="683" t="s">
        <v>11</v>
      </c>
    </row>
    <row r="336" ht="13.5" customHeight="1" spans="2:7">
      <c r="B336" s="725" t="s">
        <v>1713</v>
      </c>
      <c r="C336" s="725" t="s">
        <v>628</v>
      </c>
      <c r="D336" s="770" t="s">
        <v>1658</v>
      </c>
      <c r="E336" s="725">
        <v>44376</v>
      </c>
      <c r="F336" s="725">
        <v>44382</v>
      </c>
      <c r="G336" s="725">
        <v>44426</v>
      </c>
    </row>
    <row r="337" ht="13.5" customHeight="1" spans="2:7">
      <c r="B337" s="725" t="s">
        <v>1730</v>
      </c>
      <c r="C337" s="725" t="s">
        <v>1731</v>
      </c>
      <c r="D337" s="771"/>
      <c r="E337" s="725">
        <v>44383</v>
      </c>
      <c r="F337" s="725">
        <v>44389</v>
      </c>
      <c r="G337" s="725">
        <v>44433</v>
      </c>
    </row>
    <row r="338" ht="13.5" customHeight="1" spans="2:7">
      <c r="B338" s="725" t="s">
        <v>1715</v>
      </c>
      <c r="C338" s="725" t="s">
        <v>1732</v>
      </c>
      <c r="D338" s="771"/>
      <c r="E338" s="725">
        <v>44390</v>
      </c>
      <c r="F338" s="725">
        <v>44396</v>
      </c>
      <c r="G338" s="725">
        <v>44440</v>
      </c>
    </row>
    <row r="339" ht="13.5" customHeight="1" spans="2:7">
      <c r="B339" s="725" t="s">
        <v>633</v>
      </c>
      <c r="C339" s="725" t="s">
        <v>1733</v>
      </c>
      <c r="D339" s="771"/>
      <c r="E339" s="725">
        <v>44397</v>
      </c>
      <c r="F339" s="725">
        <v>44403</v>
      </c>
      <c r="G339" s="725">
        <v>44447</v>
      </c>
    </row>
    <row r="340" ht="13.5" customHeight="1" spans="2:7">
      <c r="B340" s="725" t="s">
        <v>631</v>
      </c>
      <c r="C340" s="725" t="s">
        <v>1509</v>
      </c>
      <c r="D340" s="772"/>
      <c r="E340" s="725">
        <v>44404</v>
      </c>
      <c r="F340" s="725">
        <v>44410</v>
      </c>
      <c r="G340" s="725">
        <v>44454</v>
      </c>
    </row>
    <row r="341" ht="13.5" customHeight="1"/>
    <row r="342" spans="1:7">
      <c r="A342" s="676" t="s">
        <v>663</v>
      </c>
      <c r="B342" s="719" t="s">
        <v>5</v>
      </c>
      <c r="C342" s="719" t="s">
        <v>6</v>
      </c>
      <c r="D342" s="719" t="s">
        <v>7</v>
      </c>
      <c r="E342" s="719" t="s">
        <v>1535</v>
      </c>
      <c r="F342" s="720" t="s">
        <v>1567</v>
      </c>
      <c r="G342" s="720" t="s">
        <v>664</v>
      </c>
    </row>
    <row r="343" spans="1:7">
      <c r="A343" s="751" t="s">
        <v>1734</v>
      </c>
      <c r="B343" s="721"/>
      <c r="C343" s="721"/>
      <c r="D343" s="721"/>
      <c r="E343" s="721"/>
      <c r="F343" s="720" t="s">
        <v>10</v>
      </c>
      <c r="G343" s="720" t="s">
        <v>11</v>
      </c>
    </row>
    <row r="344" customHeight="1" spans="1:7">
      <c r="A344" s="696"/>
      <c r="B344" s="722" t="s">
        <v>1735</v>
      </c>
      <c r="C344" s="722" t="s">
        <v>1736</v>
      </c>
      <c r="D344" s="728" t="s">
        <v>1737</v>
      </c>
      <c r="E344" s="722">
        <v>44375</v>
      </c>
      <c r="F344" s="722">
        <v>44381</v>
      </c>
      <c r="G344" s="722">
        <v>44396</v>
      </c>
    </row>
    <row r="345" customHeight="1" spans="1:7">
      <c r="A345" s="696"/>
      <c r="B345" s="722" t="s">
        <v>1738</v>
      </c>
      <c r="C345" s="722" t="s">
        <v>1739</v>
      </c>
      <c r="D345" s="729"/>
      <c r="E345" s="722">
        <v>44382</v>
      </c>
      <c r="F345" s="722">
        <v>44388</v>
      </c>
      <c r="G345" s="722">
        <v>44403</v>
      </c>
    </row>
    <row r="346" customHeight="1" spans="1:7">
      <c r="A346" s="696"/>
      <c r="B346" s="722" t="s">
        <v>1740</v>
      </c>
      <c r="C346" s="722" t="s">
        <v>1741</v>
      </c>
      <c r="D346" s="729"/>
      <c r="E346" s="722">
        <v>44389</v>
      </c>
      <c r="F346" s="722">
        <v>44395</v>
      </c>
      <c r="G346" s="722">
        <v>44410</v>
      </c>
    </row>
    <row r="347" customHeight="1" spans="1:7">
      <c r="A347" s="696"/>
      <c r="B347" s="722" t="s">
        <v>1742</v>
      </c>
      <c r="C347" s="722" t="s">
        <v>1743</v>
      </c>
      <c r="D347" s="729"/>
      <c r="E347" s="722">
        <v>44396</v>
      </c>
      <c r="F347" s="722">
        <v>44402</v>
      </c>
      <c r="G347" s="722">
        <v>44417</v>
      </c>
    </row>
    <row r="348" customHeight="1" spans="1:7">
      <c r="A348" s="696"/>
      <c r="B348" s="722"/>
      <c r="C348" s="722"/>
      <c r="D348" s="730"/>
      <c r="E348" s="722">
        <v>44403</v>
      </c>
      <c r="F348" s="722">
        <v>44409</v>
      </c>
      <c r="G348" s="722">
        <v>44424</v>
      </c>
    </row>
    <row r="349" spans="1:5">
      <c r="A349" s="676"/>
      <c r="C349" s="773"/>
      <c r="D349" s="774"/>
      <c r="E349" s="742"/>
    </row>
    <row r="350" customHeight="1" spans="1:7">
      <c r="A350" s="676" t="s">
        <v>663</v>
      </c>
      <c r="B350" s="719" t="s">
        <v>5</v>
      </c>
      <c r="C350" s="719" t="s">
        <v>6</v>
      </c>
      <c r="D350" s="719" t="s">
        <v>7</v>
      </c>
      <c r="E350" s="719" t="s">
        <v>1535</v>
      </c>
      <c r="F350" s="720" t="s">
        <v>1567</v>
      </c>
      <c r="G350" s="720" t="s">
        <v>664</v>
      </c>
    </row>
    <row r="351" customHeight="1" spans="1:7">
      <c r="A351" s="676" t="s">
        <v>1744</v>
      </c>
      <c r="B351" s="721"/>
      <c r="C351" s="721"/>
      <c r="D351" s="721"/>
      <c r="E351" s="721"/>
      <c r="F351" s="720" t="s">
        <v>10</v>
      </c>
      <c r="G351" s="720" t="s">
        <v>11</v>
      </c>
    </row>
    <row r="352" customHeight="1" spans="2:7">
      <c r="B352" s="722" t="s">
        <v>1745</v>
      </c>
      <c r="C352" s="722" t="s">
        <v>1746</v>
      </c>
      <c r="D352" s="775" t="s">
        <v>1554</v>
      </c>
      <c r="E352" s="722">
        <v>44376</v>
      </c>
      <c r="F352" s="722">
        <v>44382</v>
      </c>
      <c r="G352" s="722">
        <v>44397</v>
      </c>
    </row>
    <row r="353" customHeight="1" spans="1:7">
      <c r="A353" s="676"/>
      <c r="B353" s="722" t="s">
        <v>1747</v>
      </c>
      <c r="C353" s="722" t="s">
        <v>1748</v>
      </c>
      <c r="D353" s="776"/>
      <c r="E353" s="722">
        <v>44383</v>
      </c>
      <c r="F353" s="722">
        <v>44389</v>
      </c>
      <c r="G353" s="722">
        <v>44404</v>
      </c>
    </row>
    <row r="354" customHeight="1" spans="1:7">
      <c r="A354" s="676"/>
      <c r="B354" s="722" t="s">
        <v>1559</v>
      </c>
      <c r="C354" s="722" t="s">
        <v>1749</v>
      </c>
      <c r="D354" s="776"/>
      <c r="E354" s="722">
        <v>44390</v>
      </c>
      <c r="F354" s="722">
        <v>44396</v>
      </c>
      <c r="G354" s="722">
        <v>44411</v>
      </c>
    </row>
    <row r="355" customHeight="1" spans="2:7">
      <c r="B355" s="722" t="s">
        <v>1750</v>
      </c>
      <c r="C355" s="722" t="s">
        <v>1751</v>
      </c>
      <c r="D355" s="776"/>
      <c r="E355" s="722">
        <v>44397</v>
      </c>
      <c r="F355" s="722">
        <v>44403</v>
      </c>
      <c r="G355" s="722">
        <v>44418</v>
      </c>
    </row>
    <row r="356" spans="2:7">
      <c r="B356" s="722" t="s">
        <v>1752</v>
      </c>
      <c r="C356" s="722" t="s">
        <v>1753</v>
      </c>
      <c r="D356" s="777"/>
      <c r="E356" s="722">
        <v>44404</v>
      </c>
      <c r="F356" s="722">
        <v>44410</v>
      </c>
      <c r="G356" s="722">
        <v>44425</v>
      </c>
    </row>
    <row r="357" customHeight="1"/>
    <row r="358" spans="1:7">
      <c r="A358" s="778" t="s">
        <v>1754</v>
      </c>
      <c r="B358" s="779" t="s">
        <v>5</v>
      </c>
      <c r="C358" s="779" t="s">
        <v>6</v>
      </c>
      <c r="D358" s="779" t="s">
        <v>7</v>
      </c>
      <c r="E358" s="761" t="s">
        <v>1535</v>
      </c>
      <c r="F358" s="722" t="s">
        <v>1567</v>
      </c>
      <c r="G358" s="722" t="s">
        <v>664</v>
      </c>
    </row>
    <row r="359" ht="12" customHeight="1" spans="1:7">
      <c r="A359" s="778"/>
      <c r="B359" s="780"/>
      <c r="C359" s="780"/>
      <c r="D359" s="780"/>
      <c r="E359" s="763"/>
      <c r="F359" s="781" t="s">
        <v>10</v>
      </c>
      <c r="G359" s="720" t="s">
        <v>11</v>
      </c>
    </row>
    <row r="360" customHeight="1" spans="1:7">
      <c r="A360" s="778"/>
      <c r="B360" s="781" t="s">
        <v>1755</v>
      </c>
      <c r="C360" s="781" t="s">
        <v>1756</v>
      </c>
      <c r="D360" s="775" t="s">
        <v>1569</v>
      </c>
      <c r="E360" s="781">
        <v>44372</v>
      </c>
      <c r="F360" s="781">
        <v>44379</v>
      </c>
      <c r="G360" s="781">
        <v>44394</v>
      </c>
    </row>
    <row r="361" customHeight="1" spans="1:7">
      <c r="A361" s="778"/>
      <c r="B361" s="781" t="s">
        <v>1757</v>
      </c>
      <c r="C361" s="781" t="s">
        <v>1758</v>
      </c>
      <c r="D361" s="776"/>
      <c r="E361" s="781">
        <v>44379</v>
      </c>
      <c r="F361" s="781">
        <v>44386</v>
      </c>
      <c r="G361" s="781">
        <v>44401</v>
      </c>
    </row>
    <row r="362" ht="12" customHeight="1" spans="1:7">
      <c r="A362" s="778"/>
      <c r="B362" s="781" t="s">
        <v>1759</v>
      </c>
      <c r="C362" s="781" t="s">
        <v>1760</v>
      </c>
      <c r="D362" s="776"/>
      <c r="E362" s="781">
        <v>44386</v>
      </c>
      <c r="F362" s="781">
        <v>44393</v>
      </c>
      <c r="G362" s="781">
        <v>44408</v>
      </c>
    </row>
    <row r="363" ht="12" customHeight="1" spans="1:7">
      <c r="A363" s="778"/>
      <c r="B363" s="781" t="s">
        <v>1761</v>
      </c>
      <c r="C363" s="781" t="s">
        <v>1762</v>
      </c>
      <c r="D363" s="776"/>
      <c r="E363" s="781">
        <v>44393</v>
      </c>
      <c r="F363" s="781">
        <v>44400</v>
      </c>
      <c r="G363" s="781">
        <v>44415</v>
      </c>
    </row>
    <row r="364" ht="12" customHeight="1" spans="1:7">
      <c r="A364" s="778"/>
      <c r="B364" s="781" t="s">
        <v>1763</v>
      </c>
      <c r="C364" s="781" t="s">
        <v>1764</v>
      </c>
      <c r="D364" s="776"/>
      <c r="E364" s="781">
        <v>44400</v>
      </c>
      <c r="F364" s="781">
        <v>44407</v>
      </c>
      <c r="G364" s="781">
        <v>44422</v>
      </c>
    </row>
    <row r="365" customHeight="1" spans="1:7">
      <c r="A365" s="778"/>
      <c r="B365" s="781"/>
      <c r="C365" s="781"/>
      <c r="D365" s="777"/>
      <c r="E365" s="781">
        <v>44407</v>
      </c>
      <c r="F365" s="781">
        <v>44414</v>
      </c>
      <c r="G365" s="781">
        <v>44429</v>
      </c>
    </row>
    <row r="366" s="666" customFormat="1" customHeight="1" spans="2:7">
      <c r="B366" s="782"/>
      <c r="C366" s="782"/>
      <c r="D366" s="743"/>
      <c r="E366" s="743"/>
      <c r="F366" s="743"/>
      <c r="G366" s="743"/>
    </row>
    <row r="367" s="666" customFormat="1" customHeight="1" spans="1:7">
      <c r="A367" s="743" t="s">
        <v>1765</v>
      </c>
      <c r="B367" s="783" t="s">
        <v>5</v>
      </c>
      <c r="C367" s="783" t="s">
        <v>6</v>
      </c>
      <c r="D367" s="783" t="s">
        <v>7</v>
      </c>
      <c r="E367" s="783" t="s">
        <v>1766</v>
      </c>
      <c r="F367" s="784" t="s">
        <v>1567</v>
      </c>
      <c r="G367" s="784" t="s">
        <v>1765</v>
      </c>
    </row>
    <row r="368" s="666" customFormat="1" customHeight="1" spans="1:7">
      <c r="A368" s="743" t="s">
        <v>1767</v>
      </c>
      <c r="B368" s="785"/>
      <c r="C368" s="785"/>
      <c r="D368" s="785"/>
      <c r="E368" s="785"/>
      <c r="F368" s="784" t="s">
        <v>10</v>
      </c>
      <c r="G368" s="784" t="s">
        <v>11</v>
      </c>
    </row>
    <row r="369" s="666" customFormat="1" customHeight="1" spans="1:7">
      <c r="A369" s="743"/>
      <c r="B369" s="786" t="s">
        <v>1768</v>
      </c>
      <c r="C369" s="786" t="s">
        <v>1769</v>
      </c>
      <c r="D369" s="787" t="s">
        <v>1658</v>
      </c>
      <c r="E369" s="786">
        <v>44376</v>
      </c>
      <c r="F369" s="786">
        <v>44383</v>
      </c>
      <c r="G369" s="786">
        <v>44403</v>
      </c>
    </row>
    <row r="370" s="666" customFormat="1" customHeight="1" spans="1:7">
      <c r="A370" s="743"/>
      <c r="B370" s="786" t="s">
        <v>1770</v>
      </c>
      <c r="C370" s="786" t="s">
        <v>1771</v>
      </c>
      <c r="D370" s="788"/>
      <c r="E370" s="786">
        <v>44383</v>
      </c>
      <c r="F370" s="786">
        <v>44390</v>
      </c>
      <c r="G370" s="786">
        <v>44410</v>
      </c>
    </row>
    <row r="371" s="666" customFormat="1" customHeight="1" spans="1:7">
      <c r="A371" s="743"/>
      <c r="B371" s="786" t="s">
        <v>1772</v>
      </c>
      <c r="C371" s="786" t="s">
        <v>1773</v>
      </c>
      <c r="D371" s="788"/>
      <c r="E371" s="786">
        <v>44390</v>
      </c>
      <c r="F371" s="786">
        <v>44397</v>
      </c>
      <c r="G371" s="786">
        <v>44417</v>
      </c>
    </row>
    <row r="372" s="666" customFormat="1" customHeight="1" spans="1:7">
      <c r="A372" s="743"/>
      <c r="B372" s="786" t="s">
        <v>1774</v>
      </c>
      <c r="C372" s="786" t="s">
        <v>1775</v>
      </c>
      <c r="D372" s="788"/>
      <c r="E372" s="786">
        <v>44397</v>
      </c>
      <c r="F372" s="786">
        <v>44404</v>
      </c>
      <c r="G372" s="786">
        <v>44424</v>
      </c>
    </row>
    <row r="373" s="666" customFormat="1" customHeight="1" spans="1:7">
      <c r="A373" s="743"/>
      <c r="B373" s="786"/>
      <c r="C373" s="786"/>
      <c r="D373" s="789"/>
      <c r="E373" s="786">
        <v>44404</v>
      </c>
      <c r="F373" s="786">
        <v>44411</v>
      </c>
      <c r="G373" s="786">
        <v>44431</v>
      </c>
    </row>
    <row r="374" s="666" customFormat="1" customHeight="1" spans="1:7">
      <c r="A374" s="782"/>
      <c r="B374" s="782"/>
      <c r="C374" s="782"/>
      <c r="D374" s="782"/>
      <c r="E374" s="782"/>
      <c r="F374" s="782"/>
      <c r="G374" s="782"/>
    </row>
    <row r="375" s="666" customFormat="1" customHeight="1" spans="1:7">
      <c r="A375" s="743" t="s">
        <v>1776</v>
      </c>
      <c r="B375" s="783" t="s">
        <v>5</v>
      </c>
      <c r="C375" s="783" t="s">
        <v>6</v>
      </c>
      <c r="D375" s="783" t="s">
        <v>7</v>
      </c>
      <c r="E375" s="783" t="s">
        <v>1766</v>
      </c>
      <c r="F375" s="784" t="s">
        <v>1567</v>
      </c>
      <c r="G375" s="784" t="s">
        <v>1776</v>
      </c>
    </row>
    <row r="376" s="666" customFormat="1" customHeight="1" spans="1:7">
      <c r="A376" s="743" t="s">
        <v>1767</v>
      </c>
      <c r="B376" s="785"/>
      <c r="C376" s="785"/>
      <c r="D376" s="785"/>
      <c r="E376" s="785"/>
      <c r="F376" s="784" t="s">
        <v>10</v>
      </c>
      <c r="G376" s="784" t="s">
        <v>11</v>
      </c>
    </row>
    <row r="377" s="666" customFormat="1" ht="13.5" customHeight="1" spans="1:7">
      <c r="A377" s="743"/>
      <c r="B377" s="786" t="s">
        <v>1768</v>
      </c>
      <c r="C377" s="786" t="s">
        <v>1769</v>
      </c>
      <c r="D377" s="787" t="s">
        <v>1777</v>
      </c>
      <c r="E377" s="786">
        <v>44376</v>
      </c>
      <c r="F377" s="786">
        <v>44383</v>
      </c>
      <c r="G377" s="786">
        <v>44404</v>
      </c>
    </row>
    <row r="378" s="666" customFormat="1" ht="13.5" customHeight="1" spans="1:7">
      <c r="A378" s="743"/>
      <c r="B378" s="786" t="s">
        <v>1770</v>
      </c>
      <c r="C378" s="786" t="s">
        <v>1771</v>
      </c>
      <c r="D378" s="788"/>
      <c r="E378" s="786">
        <v>44383</v>
      </c>
      <c r="F378" s="786">
        <v>44390</v>
      </c>
      <c r="G378" s="786">
        <v>44411</v>
      </c>
    </row>
    <row r="379" s="666" customFormat="1" customHeight="1" spans="1:7">
      <c r="A379" s="743"/>
      <c r="B379" s="786" t="s">
        <v>1772</v>
      </c>
      <c r="C379" s="786" t="s">
        <v>1773</v>
      </c>
      <c r="D379" s="788"/>
      <c r="E379" s="786">
        <v>44390</v>
      </c>
      <c r="F379" s="786">
        <v>44397</v>
      </c>
      <c r="G379" s="786">
        <v>44418</v>
      </c>
    </row>
    <row r="380" s="666" customFormat="1" customHeight="1" spans="1:7">
      <c r="A380" s="743"/>
      <c r="B380" s="786" t="s">
        <v>1774</v>
      </c>
      <c r="C380" s="786" t="s">
        <v>1775</v>
      </c>
      <c r="D380" s="788"/>
      <c r="E380" s="786">
        <v>44397</v>
      </c>
      <c r="F380" s="786">
        <v>44404</v>
      </c>
      <c r="G380" s="786">
        <v>44425</v>
      </c>
    </row>
    <row r="381" s="666" customFormat="1" customHeight="1" spans="1:7">
      <c r="A381" s="743"/>
      <c r="B381" s="786"/>
      <c r="C381" s="786"/>
      <c r="D381" s="789"/>
      <c r="E381" s="786">
        <v>44404</v>
      </c>
      <c r="F381" s="786">
        <v>44411</v>
      </c>
      <c r="G381" s="786">
        <v>44432</v>
      </c>
    </row>
    <row r="382" s="666" customFormat="1" customHeight="1" spans="1:7">
      <c r="A382" s="743"/>
      <c r="B382" s="743"/>
      <c r="C382" s="743"/>
      <c r="D382" s="743"/>
      <c r="E382" s="782"/>
      <c r="F382" s="782"/>
      <c r="G382" s="782"/>
    </row>
    <row r="383" s="666" customFormat="1" customHeight="1" spans="1:7">
      <c r="A383" s="743" t="s">
        <v>703</v>
      </c>
      <c r="B383" s="736" t="s">
        <v>5</v>
      </c>
      <c r="C383" s="736" t="s">
        <v>6</v>
      </c>
      <c r="D383" s="726" t="s">
        <v>7</v>
      </c>
      <c r="E383" s="726" t="s">
        <v>1766</v>
      </c>
      <c r="F383" s="790" t="s">
        <v>1567</v>
      </c>
      <c r="G383" s="790" t="s">
        <v>703</v>
      </c>
    </row>
    <row r="384" s="666" customFormat="1" customHeight="1" spans="1:7">
      <c r="A384" s="743" t="s">
        <v>1767</v>
      </c>
      <c r="B384" s="737"/>
      <c r="C384" s="737"/>
      <c r="D384" s="726"/>
      <c r="E384" s="726"/>
      <c r="F384" s="790" t="s">
        <v>10</v>
      </c>
      <c r="G384" s="790" t="s">
        <v>11</v>
      </c>
    </row>
    <row r="385" s="666" customFormat="1" customHeight="1" spans="1:7">
      <c r="A385" s="743"/>
      <c r="B385" s="791" t="s">
        <v>1778</v>
      </c>
      <c r="C385" s="791" t="s">
        <v>1779</v>
      </c>
      <c r="D385" s="765" t="s">
        <v>1597</v>
      </c>
      <c r="E385" s="791">
        <v>44376</v>
      </c>
      <c r="F385" s="791">
        <v>44383</v>
      </c>
      <c r="G385" s="791">
        <v>44414</v>
      </c>
    </row>
    <row r="386" s="666" customFormat="1" customHeight="1" spans="1:7">
      <c r="A386" s="743"/>
      <c r="B386" s="791" t="s">
        <v>1780</v>
      </c>
      <c r="C386" s="791" t="s">
        <v>1781</v>
      </c>
      <c r="D386" s="767"/>
      <c r="E386" s="791">
        <f>E385+7</f>
        <v>44383</v>
      </c>
      <c r="F386" s="791">
        <f>F385+7</f>
        <v>44390</v>
      </c>
      <c r="G386" s="791">
        <f>G385+7</f>
        <v>44421</v>
      </c>
    </row>
    <row r="387" s="666" customFormat="1" customHeight="1" spans="1:7">
      <c r="A387" s="743"/>
      <c r="B387" s="791" t="s">
        <v>1782</v>
      </c>
      <c r="C387" s="791" t="s">
        <v>1783</v>
      </c>
      <c r="D387" s="767"/>
      <c r="E387" s="791">
        <f t="shared" ref="E387:G389" si="3">E386+7</f>
        <v>44390</v>
      </c>
      <c r="F387" s="791">
        <f t="shared" si="3"/>
        <v>44397</v>
      </c>
      <c r="G387" s="791">
        <f t="shared" si="3"/>
        <v>44428</v>
      </c>
    </row>
    <row r="388" s="666" customFormat="1" customHeight="1" spans="1:7">
      <c r="A388" s="743"/>
      <c r="B388" s="791" t="s">
        <v>1784</v>
      </c>
      <c r="C388" s="791" t="s">
        <v>1182</v>
      </c>
      <c r="D388" s="767"/>
      <c r="E388" s="791">
        <f t="shared" si="3"/>
        <v>44397</v>
      </c>
      <c r="F388" s="791">
        <f t="shared" si="3"/>
        <v>44404</v>
      </c>
      <c r="G388" s="791">
        <f t="shared" si="3"/>
        <v>44435</v>
      </c>
    </row>
    <row r="389" s="666" customFormat="1" customHeight="1" spans="1:7">
      <c r="A389" s="743"/>
      <c r="B389" s="791"/>
      <c r="C389" s="791"/>
      <c r="D389" s="768"/>
      <c r="E389" s="791">
        <f t="shared" si="3"/>
        <v>44404</v>
      </c>
      <c r="F389" s="791">
        <f t="shared" si="3"/>
        <v>44411</v>
      </c>
      <c r="G389" s="791">
        <f t="shared" si="3"/>
        <v>44442</v>
      </c>
    </row>
    <row r="390" spans="3:7">
      <c r="C390" s="677"/>
      <c r="D390" s="677"/>
      <c r="E390" s="677"/>
      <c r="G390" s="665"/>
    </row>
    <row r="391" spans="1:7">
      <c r="A391" s="676" t="s">
        <v>728</v>
      </c>
      <c r="B391" s="726" t="s">
        <v>5</v>
      </c>
      <c r="C391" s="726" t="s">
        <v>6</v>
      </c>
      <c r="D391" s="792" t="s">
        <v>7</v>
      </c>
      <c r="E391" s="792" t="s">
        <v>1766</v>
      </c>
      <c r="F391" s="720" t="s">
        <v>1567</v>
      </c>
      <c r="G391" s="720" t="s">
        <v>728</v>
      </c>
    </row>
    <row r="392" spans="1:7">
      <c r="A392" s="751" t="s">
        <v>1592</v>
      </c>
      <c r="B392" s="726"/>
      <c r="C392" s="726"/>
      <c r="D392" s="792"/>
      <c r="E392" s="792"/>
      <c r="F392" s="720" t="s">
        <v>10</v>
      </c>
      <c r="G392" s="720" t="s">
        <v>11</v>
      </c>
    </row>
    <row r="393" ht="13.5" customHeight="1" spans="2:7">
      <c r="B393" s="793" t="s">
        <v>1785</v>
      </c>
      <c r="C393" s="793" t="s">
        <v>593</v>
      </c>
      <c r="D393" s="779" t="s">
        <v>1703</v>
      </c>
      <c r="E393" s="793">
        <v>44371</v>
      </c>
      <c r="F393" s="793">
        <v>44378</v>
      </c>
      <c r="G393" s="793">
        <v>44417</v>
      </c>
    </row>
    <row r="394" ht="14.25" customHeight="1" spans="2:7">
      <c r="B394" s="793" t="s">
        <v>1786</v>
      </c>
      <c r="C394" s="793" t="s">
        <v>48</v>
      </c>
      <c r="D394" s="794"/>
      <c r="E394" s="793">
        <v>44378</v>
      </c>
      <c r="F394" s="793">
        <v>44385</v>
      </c>
      <c r="G394" s="793">
        <v>44424</v>
      </c>
    </row>
    <row r="395" ht="13.5" customHeight="1" spans="2:7">
      <c r="B395" s="793" t="s">
        <v>1787</v>
      </c>
      <c r="C395" s="793" t="s">
        <v>1788</v>
      </c>
      <c r="D395" s="794"/>
      <c r="E395" s="793">
        <v>44385</v>
      </c>
      <c r="F395" s="793">
        <v>44392</v>
      </c>
      <c r="G395" s="793">
        <v>44431</v>
      </c>
    </row>
    <row r="396" ht="13.5" customHeight="1" spans="2:7">
      <c r="B396" s="793" t="s">
        <v>1789</v>
      </c>
      <c r="C396" s="793" t="s">
        <v>1790</v>
      </c>
      <c r="D396" s="794"/>
      <c r="E396" s="793">
        <v>44392</v>
      </c>
      <c r="F396" s="793">
        <v>44399</v>
      </c>
      <c r="G396" s="793">
        <v>44438</v>
      </c>
    </row>
    <row r="397" ht="13.5" customHeight="1" spans="2:7">
      <c r="B397" s="793" t="s">
        <v>1791</v>
      </c>
      <c r="C397" s="793" t="s">
        <v>1792</v>
      </c>
      <c r="D397" s="794"/>
      <c r="E397" s="793">
        <v>44399</v>
      </c>
      <c r="F397" s="793">
        <v>44406</v>
      </c>
      <c r="G397" s="793">
        <v>44445</v>
      </c>
    </row>
    <row r="398" ht="13.5" customHeight="1" spans="2:7">
      <c r="B398" s="793" t="s">
        <v>1793</v>
      </c>
      <c r="C398" s="793" t="s">
        <v>1794</v>
      </c>
      <c r="D398" s="780"/>
      <c r="E398" s="793">
        <v>44406</v>
      </c>
      <c r="F398" s="793">
        <v>44413</v>
      </c>
      <c r="G398" s="793">
        <v>44452</v>
      </c>
    </row>
    <row r="400" spans="1:7">
      <c r="A400" s="667" t="s">
        <v>262</v>
      </c>
      <c r="B400" s="727" t="s">
        <v>5</v>
      </c>
      <c r="C400" s="727" t="s">
        <v>6</v>
      </c>
      <c r="D400" s="727" t="s">
        <v>7</v>
      </c>
      <c r="E400" s="727" t="s">
        <v>1766</v>
      </c>
      <c r="F400" s="720" t="s">
        <v>1567</v>
      </c>
      <c r="G400" s="720" t="s">
        <v>262</v>
      </c>
    </row>
    <row r="401" spans="1:7">
      <c r="A401" s="667" t="s">
        <v>1795</v>
      </c>
      <c r="B401" s="727"/>
      <c r="C401" s="727"/>
      <c r="D401" s="727"/>
      <c r="E401" s="727"/>
      <c r="F401" s="720" t="s">
        <v>10</v>
      </c>
      <c r="G401" s="720" t="s">
        <v>11</v>
      </c>
    </row>
    <row r="402" ht="13.5" customHeight="1" spans="1:7">
      <c r="A402" s="795"/>
      <c r="B402" s="793" t="s">
        <v>1796</v>
      </c>
      <c r="C402" s="793" t="s">
        <v>1797</v>
      </c>
      <c r="D402" s="779" t="s">
        <v>1798</v>
      </c>
      <c r="E402" s="793">
        <v>44377</v>
      </c>
      <c r="F402" s="793">
        <v>44382</v>
      </c>
      <c r="G402" s="793">
        <v>44394</v>
      </c>
    </row>
    <row r="403" ht="13.5" customHeight="1" spans="1:7">
      <c r="A403" s="795"/>
      <c r="B403" s="793"/>
      <c r="C403" s="793"/>
      <c r="D403" s="794"/>
      <c r="E403" s="793">
        <v>44384</v>
      </c>
      <c r="F403" s="793">
        <v>44389</v>
      </c>
      <c r="G403" s="793">
        <f>G402+7</f>
        <v>44401</v>
      </c>
    </row>
    <row r="404" ht="13.5" customHeight="1" spans="1:7">
      <c r="A404" s="795"/>
      <c r="B404" s="793" t="s">
        <v>1799</v>
      </c>
      <c r="C404" s="793" t="s">
        <v>1800</v>
      </c>
      <c r="D404" s="794"/>
      <c r="E404" s="793">
        <v>44391</v>
      </c>
      <c r="F404" s="793">
        <v>44396</v>
      </c>
      <c r="G404" s="793">
        <f t="shared" ref="G404:G406" si="4">G403+7</f>
        <v>44408</v>
      </c>
    </row>
    <row r="405" ht="13.5" customHeight="1" spans="1:7">
      <c r="A405" s="795"/>
      <c r="B405" s="793" t="s">
        <v>1801</v>
      </c>
      <c r="C405" s="793" t="s">
        <v>1802</v>
      </c>
      <c r="D405" s="794"/>
      <c r="E405" s="793">
        <v>44398</v>
      </c>
      <c r="F405" s="793">
        <v>44403</v>
      </c>
      <c r="G405" s="793">
        <f t="shared" si="4"/>
        <v>44415</v>
      </c>
    </row>
    <row r="406" ht="13.5" customHeight="1" spans="1:7">
      <c r="A406" s="795"/>
      <c r="B406" s="793"/>
      <c r="C406" s="793"/>
      <c r="D406" s="780"/>
      <c r="E406" s="793">
        <v>44405</v>
      </c>
      <c r="F406" s="793">
        <v>44410</v>
      </c>
      <c r="G406" s="793">
        <f t="shared" si="4"/>
        <v>44422</v>
      </c>
    </row>
    <row r="407" spans="2:7">
      <c r="B407" s="714"/>
      <c r="C407" s="714"/>
      <c r="D407" s="714"/>
      <c r="E407" s="714"/>
      <c r="F407" s="714"/>
      <c r="G407" s="714"/>
    </row>
    <row r="408" spans="1:7">
      <c r="A408" s="667" t="s">
        <v>250</v>
      </c>
      <c r="B408" s="727" t="s">
        <v>5</v>
      </c>
      <c r="C408" s="727" t="s">
        <v>6</v>
      </c>
      <c r="D408" s="727" t="s">
        <v>7</v>
      </c>
      <c r="E408" s="727" t="s">
        <v>1766</v>
      </c>
      <c r="F408" s="720" t="s">
        <v>1567</v>
      </c>
      <c r="G408" s="720" t="s">
        <v>250</v>
      </c>
    </row>
    <row r="409" spans="1:7">
      <c r="A409" s="667" t="s">
        <v>1795</v>
      </c>
      <c r="B409" s="727"/>
      <c r="C409" s="727"/>
      <c r="D409" s="727"/>
      <c r="E409" s="727"/>
      <c r="F409" s="720" t="s">
        <v>10</v>
      </c>
      <c r="G409" s="720" t="s">
        <v>11</v>
      </c>
    </row>
    <row r="410" ht="13.5" customHeight="1" spans="2:7">
      <c r="B410" s="793" t="s">
        <v>1796</v>
      </c>
      <c r="C410" s="793" t="s">
        <v>1797</v>
      </c>
      <c r="D410" s="779" t="s">
        <v>1798</v>
      </c>
      <c r="E410" s="793">
        <v>44377</v>
      </c>
      <c r="F410" s="793">
        <v>44382</v>
      </c>
      <c r="G410" s="793">
        <v>44398</v>
      </c>
    </row>
    <row r="411" ht="13.5" customHeight="1" spans="2:7">
      <c r="B411" s="793"/>
      <c r="C411" s="793"/>
      <c r="D411" s="794"/>
      <c r="E411" s="793">
        <v>44384</v>
      </c>
      <c r="F411" s="793">
        <v>44389</v>
      </c>
      <c r="G411" s="793">
        <v>44405</v>
      </c>
    </row>
    <row r="412" ht="13.5" customHeight="1" spans="2:7">
      <c r="B412" s="793" t="s">
        <v>1799</v>
      </c>
      <c r="C412" s="793" t="s">
        <v>1800</v>
      </c>
      <c r="D412" s="794"/>
      <c r="E412" s="793">
        <v>44391</v>
      </c>
      <c r="F412" s="793">
        <v>44396</v>
      </c>
      <c r="G412" s="793">
        <v>44412</v>
      </c>
    </row>
    <row r="413" ht="13.5" customHeight="1" spans="2:7">
      <c r="B413" s="793" t="s">
        <v>1801</v>
      </c>
      <c r="C413" s="793" t="s">
        <v>1802</v>
      </c>
      <c r="D413" s="794"/>
      <c r="E413" s="793">
        <v>44398</v>
      </c>
      <c r="F413" s="793">
        <v>44403</v>
      </c>
      <c r="G413" s="793">
        <v>44419</v>
      </c>
    </row>
    <row r="414" ht="13.5" customHeight="1" spans="2:7">
      <c r="B414" s="793"/>
      <c r="C414" s="793"/>
      <c r="D414" s="780"/>
      <c r="E414" s="793">
        <v>44405</v>
      </c>
      <c r="F414" s="793">
        <v>44410</v>
      </c>
      <c r="G414" s="793">
        <v>44426</v>
      </c>
    </row>
    <row r="415" spans="3:3">
      <c r="C415" s="796"/>
    </row>
  </sheetData>
  <mergeCells count="228">
    <mergeCell ref="A1:G1"/>
    <mergeCell ref="A4:G4"/>
    <mergeCell ref="B7:B8"/>
    <mergeCell ref="B15:B16"/>
    <mergeCell ref="B23:B24"/>
    <mergeCell ref="B31:B32"/>
    <mergeCell ref="B39:B40"/>
    <mergeCell ref="B47:B48"/>
    <mergeCell ref="B55:B56"/>
    <mergeCell ref="B63:B64"/>
    <mergeCell ref="B72:B73"/>
    <mergeCell ref="B81:B82"/>
    <mergeCell ref="B90:B91"/>
    <mergeCell ref="B98:B99"/>
    <mergeCell ref="B107:B108"/>
    <mergeCell ref="B115:B116"/>
    <mergeCell ref="B124:B125"/>
    <mergeCell ref="B134:B135"/>
    <mergeCell ref="B141:B142"/>
    <mergeCell ref="B149:B150"/>
    <mergeCell ref="B157:B158"/>
    <mergeCell ref="B165:B166"/>
    <mergeCell ref="B173:B174"/>
    <mergeCell ref="B183:B184"/>
    <mergeCell ref="B191:B192"/>
    <mergeCell ref="B199:B200"/>
    <mergeCell ref="B207:B208"/>
    <mergeCell ref="B216:B217"/>
    <mergeCell ref="B225:B226"/>
    <mergeCell ref="B235:B236"/>
    <mergeCell ref="B243:B244"/>
    <mergeCell ref="B251:B252"/>
    <mergeCell ref="B260:B261"/>
    <mergeCell ref="B268:B269"/>
    <mergeCell ref="B277:B278"/>
    <mergeCell ref="B285:B286"/>
    <mergeCell ref="B294:B295"/>
    <mergeCell ref="B302:B303"/>
    <mergeCell ref="B310:B311"/>
    <mergeCell ref="B318:B319"/>
    <mergeCell ref="B326:B327"/>
    <mergeCell ref="B334:B335"/>
    <mergeCell ref="B342:B343"/>
    <mergeCell ref="B350:B351"/>
    <mergeCell ref="B358:B359"/>
    <mergeCell ref="B367:B368"/>
    <mergeCell ref="B375:B376"/>
    <mergeCell ref="B383:B384"/>
    <mergeCell ref="B391:B392"/>
    <mergeCell ref="B400:B401"/>
    <mergeCell ref="B408:B409"/>
    <mergeCell ref="C7:C8"/>
    <mergeCell ref="C15:C16"/>
    <mergeCell ref="C23:C24"/>
    <mergeCell ref="C31:C32"/>
    <mergeCell ref="C39:C40"/>
    <mergeCell ref="C47:C48"/>
    <mergeCell ref="C55:C56"/>
    <mergeCell ref="C63:C64"/>
    <mergeCell ref="C72:C73"/>
    <mergeCell ref="C81:C82"/>
    <mergeCell ref="C90:C91"/>
    <mergeCell ref="C98:C99"/>
    <mergeCell ref="C107:C108"/>
    <mergeCell ref="C115:C116"/>
    <mergeCell ref="C124:C125"/>
    <mergeCell ref="C134:C135"/>
    <mergeCell ref="C141:C142"/>
    <mergeCell ref="C149:C150"/>
    <mergeCell ref="C157:C158"/>
    <mergeCell ref="C165:C166"/>
    <mergeCell ref="C173:C174"/>
    <mergeCell ref="C183:C184"/>
    <mergeCell ref="C191:C192"/>
    <mergeCell ref="C199:C200"/>
    <mergeCell ref="C207:C208"/>
    <mergeCell ref="C216:C217"/>
    <mergeCell ref="C225:C226"/>
    <mergeCell ref="C235:C236"/>
    <mergeCell ref="C243:C244"/>
    <mergeCell ref="C251:C252"/>
    <mergeCell ref="C260:C261"/>
    <mergeCell ref="C268:C269"/>
    <mergeCell ref="C277:C278"/>
    <mergeCell ref="C285:C286"/>
    <mergeCell ref="C294:C295"/>
    <mergeCell ref="C302:C303"/>
    <mergeCell ref="C310:C311"/>
    <mergeCell ref="C318:C319"/>
    <mergeCell ref="C326:C327"/>
    <mergeCell ref="C334:C335"/>
    <mergeCell ref="C342:C343"/>
    <mergeCell ref="C350:C351"/>
    <mergeCell ref="C358:C359"/>
    <mergeCell ref="C367:C368"/>
    <mergeCell ref="C375:C376"/>
    <mergeCell ref="C383:C384"/>
    <mergeCell ref="C391:C392"/>
    <mergeCell ref="C400:C401"/>
    <mergeCell ref="C408:C409"/>
    <mergeCell ref="D7:D8"/>
    <mergeCell ref="D15:D16"/>
    <mergeCell ref="D23:D24"/>
    <mergeCell ref="D31:D32"/>
    <mergeCell ref="D39:D40"/>
    <mergeCell ref="D41:D45"/>
    <mergeCell ref="D47:D48"/>
    <mergeCell ref="D49:D53"/>
    <mergeCell ref="D55:D56"/>
    <mergeCell ref="D63:D64"/>
    <mergeCell ref="D72:D73"/>
    <mergeCell ref="D81:D82"/>
    <mergeCell ref="D90:D91"/>
    <mergeCell ref="D98:D99"/>
    <mergeCell ref="D107:D108"/>
    <mergeCell ref="D115:D116"/>
    <mergeCell ref="D124:D125"/>
    <mergeCell ref="D141:D142"/>
    <mergeCell ref="D149:D150"/>
    <mergeCell ref="D151:D155"/>
    <mergeCell ref="D157:D158"/>
    <mergeCell ref="D159:D163"/>
    <mergeCell ref="D165:D166"/>
    <mergeCell ref="D167:D171"/>
    <mergeCell ref="D173:D174"/>
    <mergeCell ref="D175:D181"/>
    <mergeCell ref="D183:D184"/>
    <mergeCell ref="D185:D189"/>
    <mergeCell ref="D191:D192"/>
    <mergeCell ref="D193:D197"/>
    <mergeCell ref="D199:D200"/>
    <mergeCell ref="D201:D205"/>
    <mergeCell ref="D207:D208"/>
    <mergeCell ref="D209:D213"/>
    <mergeCell ref="D216:D217"/>
    <mergeCell ref="D218:D223"/>
    <mergeCell ref="D225:D226"/>
    <mergeCell ref="D227:D232"/>
    <mergeCell ref="D235:D236"/>
    <mergeCell ref="D243:D244"/>
    <mergeCell ref="D245:D249"/>
    <mergeCell ref="D251:D252"/>
    <mergeCell ref="D253:D258"/>
    <mergeCell ref="D260:D261"/>
    <mergeCell ref="D262:D266"/>
    <mergeCell ref="D268:D269"/>
    <mergeCell ref="D270:D275"/>
    <mergeCell ref="D277:D278"/>
    <mergeCell ref="D279:D283"/>
    <mergeCell ref="D285:D286"/>
    <mergeCell ref="D287:D292"/>
    <mergeCell ref="D294:D295"/>
    <mergeCell ref="D297:D300"/>
    <mergeCell ref="D302:D303"/>
    <mergeCell ref="D304:D308"/>
    <mergeCell ref="D310:D311"/>
    <mergeCell ref="D312:D316"/>
    <mergeCell ref="D318:D319"/>
    <mergeCell ref="D320:D324"/>
    <mergeCell ref="D326:D327"/>
    <mergeCell ref="D334:D335"/>
    <mergeCell ref="D336:D340"/>
    <mergeCell ref="D342:D343"/>
    <mergeCell ref="D344:D348"/>
    <mergeCell ref="D350:D351"/>
    <mergeCell ref="D352:D356"/>
    <mergeCell ref="D358:D359"/>
    <mergeCell ref="D360:D365"/>
    <mergeCell ref="D367:D368"/>
    <mergeCell ref="D369:D373"/>
    <mergeCell ref="D375:D376"/>
    <mergeCell ref="D377:D381"/>
    <mergeCell ref="D383:D384"/>
    <mergeCell ref="D385:D389"/>
    <mergeCell ref="D391:D392"/>
    <mergeCell ref="D393:D398"/>
    <mergeCell ref="D400:D401"/>
    <mergeCell ref="D402:D406"/>
    <mergeCell ref="D408:D409"/>
    <mergeCell ref="D410:D414"/>
    <mergeCell ref="E7:E8"/>
    <mergeCell ref="E15:E16"/>
    <mergeCell ref="E23:E24"/>
    <mergeCell ref="E31:E32"/>
    <mergeCell ref="E39:E40"/>
    <mergeCell ref="E47:E48"/>
    <mergeCell ref="E55:E56"/>
    <mergeCell ref="E63:E64"/>
    <mergeCell ref="E72:E73"/>
    <mergeCell ref="E81:E82"/>
    <mergeCell ref="E90:E91"/>
    <mergeCell ref="E98:E99"/>
    <mergeCell ref="E107:E108"/>
    <mergeCell ref="E115:E116"/>
    <mergeCell ref="E124:E125"/>
    <mergeCell ref="E141:E142"/>
    <mergeCell ref="E149:E150"/>
    <mergeCell ref="E157:E158"/>
    <mergeCell ref="E165:E166"/>
    <mergeCell ref="E173:E174"/>
    <mergeCell ref="E183:E184"/>
    <mergeCell ref="E191:E192"/>
    <mergeCell ref="E199:E200"/>
    <mergeCell ref="E207:E208"/>
    <mergeCell ref="E216:E217"/>
    <mergeCell ref="E225:E226"/>
    <mergeCell ref="E235:E236"/>
    <mergeCell ref="E243:E244"/>
    <mergeCell ref="E251:E252"/>
    <mergeCell ref="E260:E261"/>
    <mergeCell ref="E268:E269"/>
    <mergeCell ref="E277:E278"/>
    <mergeCell ref="E285:E286"/>
    <mergeCell ref="E294:E295"/>
    <mergeCell ref="E302:E303"/>
    <mergeCell ref="E310:E311"/>
    <mergeCell ref="E318:E319"/>
    <mergeCell ref="E326:E327"/>
    <mergeCell ref="E334:E335"/>
    <mergeCell ref="E342:E343"/>
    <mergeCell ref="E350:E351"/>
    <mergeCell ref="E358:E359"/>
    <mergeCell ref="E367:E368"/>
    <mergeCell ref="E375:E376"/>
    <mergeCell ref="E383:E384"/>
    <mergeCell ref="E391:E392"/>
    <mergeCell ref="E400:E401"/>
    <mergeCell ref="E408:E409"/>
  </mergeCells>
  <hyperlinks>
    <hyperlink ref="A115" r:id="rId1" display="Izmit Korfezi"/>
    <hyperlink ref="B136" r:id="rId2" display="TS OSAKA"/>
    <hyperlink ref="B137" r:id="rId3" display="TS BANGKOK"/>
    <hyperlink ref="B138" r:id="rId4" display="TS KAOHSIUNG"/>
    <hyperlink ref="B139" r:id="rId5" display="TS TOKYO"/>
    <hyperlink ref="B218" r:id="rId6" display="MOL CHARISMA" tooltip="Please click here for Schedule details."/>
    <hyperlink ref="C218" r:id="rId6" display=" 212W" tooltip="Please click here for Schedule details."/>
    <hyperlink ref="B84" r:id="rId6" display="AFIF " tooltip="Please click here for Schedule details."/>
    <hyperlink ref="C84" r:id="rId6" display="018W" tooltip="Please click here for Schedule details."/>
    <hyperlink ref="B85" r:id="rId6" display="HMM GAON" tooltip="Please click here for Schedule details."/>
    <hyperlink ref="C85" r:id="rId6" display="002W" tooltip="Please click here for Schedule details."/>
    <hyperlink ref="B86" r:id="rId6" display="SALAHUDDIN " tooltip="Please click here for Schedule details."/>
    <hyperlink ref="C86" r:id="rId6" display=" 018W" tooltip="Please click here for Schedule details."/>
    <hyperlink ref="B87" r:id="rId6" display="LINAH" tooltip="Please click here for Schedule details."/>
    <hyperlink ref="C87" r:id="rId6" display="019W" tooltip="Please click here for Schedule details."/>
    <hyperlink ref="B88" r:id="rId6" display="AL MURABBA" tooltip="Please click here for Schedule details."/>
    <hyperlink ref="C88" r:id="rId6" display="018W" tooltip="Please click here for Schedule details."/>
    <hyperlink ref="B109" r:id="rId6" display="YM WISH" tooltip="Please click here for Schedule details."/>
    <hyperlink ref="C109" r:id="rId6" display="031W" tooltip="Please click here for Schedule details."/>
    <hyperlink ref="B110" r:id="rId6" display="YM WORTH" tooltip="Please click here for Schedule details."/>
    <hyperlink ref="C110" r:id="rId6" display=" 030W" tooltip="Please click here for Schedule details."/>
    <hyperlink ref="B111" r:id="rId6" display="YM WONDERLAND " tooltip="Please click here for Schedule details."/>
    <hyperlink ref="C111" r:id="rId6" display=" 013W" tooltip="Please click here for Schedule details."/>
    <hyperlink ref="B112" r:id="rId6" display="TO BE NOMINATED" tooltip="Please click here for Schedule details."/>
    <hyperlink ref="C112" r:id="rId6" display="001W" tooltip="Please click here for Schedule details."/>
    <hyperlink ref="B126" r:id="rId6" display="UNAYZAH" tooltip="Please click here for Schedule details."/>
    <hyperlink ref="C126" r:id="rId6" display="022W" tooltip="Please click here for Schedule details."/>
    <hyperlink ref="B127" r:id="rId6" display="PARIS EXPRESS " tooltip="Please click here for Schedule details."/>
    <hyperlink ref="C127" r:id="rId6" display="019W" tooltip="Please click here for Schedule details."/>
    <hyperlink ref="B129" r:id="rId6" display="ONE MACKINAC" tooltip="Please click here for Schedule details."/>
    <hyperlink ref="C129" r:id="rId6" display=" 028W" tooltip="Please click here for Schedule details."/>
    <hyperlink ref="B336" r:id="rId6" display="APL SALALAH "/>
    <hyperlink ref="C336" r:id="rId6" display="0PP9ZE1MA"/>
    <hyperlink ref="B337" r:id="rId6" display="CSCL ZEEBRUGGE "/>
    <hyperlink ref="C337" r:id="rId6" display="035E"/>
    <hyperlink ref="B339" r:id="rId6" display="APL BARCELONA"/>
    <hyperlink ref="C339" r:id="rId6" display=" 0PPA5E1MA"/>
    <hyperlink ref="B385" r:id="rId6" display="YM WARMTH" tooltip="Please click here for Schedule details."/>
    <hyperlink ref="C385" r:id="rId6" display=" 028E" tooltip="Please click here for Schedule details."/>
    <hyperlink ref="B386" r:id="rId6" display="ONE MINATO" tooltip="Please click here for Schedule details."/>
    <hyperlink ref="C386" r:id="rId6" display=" 014E" tooltip="Please click here for Schedule details."/>
    <hyperlink ref="B387" r:id="rId6" display="YM WITNESS" tooltip="Please click here for Schedule details."/>
    <hyperlink ref="C387" r:id="rId6" display="031E" tooltip="Please click here for Schedule details."/>
    <hyperlink ref="B388" r:id="rId6" display="ONE STORK" tooltip="Please click here for Schedule details."/>
    <hyperlink ref="C388" r:id="rId6" display="014E" tooltip="Please click here for Schedule details."/>
    <hyperlink ref="C296" r:id="rId7" display="0PP9ZE1MA "/>
    <hyperlink ref="C297" r:id="rId8" display="0PPA1E1MA "/>
    <hyperlink ref="C298" r:id="rId9" display="0PPA3E1MA "/>
    <hyperlink ref="C299" r:id="rId10" display="0PPA5E1MA "/>
    <hyperlink ref="C300" r:id="rId11" display="0PPA7E1MA "/>
    <hyperlink ref="A173" r:id="rId12" display="PATPARGANJ(PIPAVAV)"/>
    <hyperlink ref="C175" r:id="rId13" display="0FB3BW1MA "/>
    <hyperlink ref="C176" r:id="rId14" display="0FB3DW1MA "/>
    <hyperlink ref="C179" r:id="rId15" display="0FB3HW1MA "/>
    <hyperlink ref="C180" r:id="rId16" display="0KC0PW1MA "/>
  </hyperlink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D1077"/>
  <sheetViews>
    <sheetView workbookViewId="0">
      <selection activeCell="H6" sqref="H6"/>
    </sheetView>
  </sheetViews>
  <sheetFormatPr defaultColWidth="9" defaultRowHeight="15.75"/>
  <cols>
    <col min="1" max="1" width="4.375" style="298" customWidth="1"/>
    <col min="2" max="2" width="43.875" style="291" customWidth="1"/>
    <col min="3" max="3" width="15.125" style="285" customWidth="1"/>
    <col min="4" max="4" width="13.75" style="299" customWidth="1"/>
    <col min="5" max="5" width="14.875" style="299" customWidth="1"/>
    <col min="6" max="6" width="13.125" style="299" customWidth="1"/>
    <col min="7" max="7" width="18.625" style="299" customWidth="1"/>
    <col min="8" max="8" width="23.25" style="299" customWidth="1"/>
    <col min="9" max="16384" width="9" style="299"/>
  </cols>
  <sheetData>
    <row r="1" ht="67.5" customHeight="1" spans="1:7">
      <c r="A1" s="300" t="s">
        <v>1803</v>
      </c>
      <c r="B1" s="301"/>
      <c r="C1" s="300"/>
      <c r="D1" s="300"/>
      <c r="E1" s="300"/>
      <c r="F1" s="301"/>
      <c r="G1" s="300"/>
    </row>
    <row r="2" ht="33.75" customHeight="1" spans="1:7">
      <c r="A2" s="302" t="s">
        <v>1</v>
      </c>
      <c r="B2" s="303"/>
      <c r="C2" s="304"/>
      <c r="D2" s="305"/>
      <c r="E2" s="305"/>
      <c r="F2" s="305"/>
      <c r="G2" s="306">
        <v>44378</v>
      </c>
    </row>
    <row r="3" s="285" customFormat="1" ht="21.75" customHeight="1" spans="1:8">
      <c r="A3" s="307"/>
      <c r="B3" s="308"/>
      <c r="C3" s="304"/>
      <c r="D3" s="304"/>
      <c r="E3" s="304"/>
      <c r="F3" s="304"/>
      <c r="G3" s="304"/>
      <c r="H3" s="299"/>
    </row>
    <row r="4" s="285" customFormat="1" ht="15" customHeight="1" spans="1:7">
      <c r="A4" s="309" t="s">
        <v>1530</v>
      </c>
      <c r="B4" s="309"/>
      <c r="C4" s="309"/>
      <c r="D4" s="309"/>
      <c r="E4" s="309"/>
      <c r="F4" s="309"/>
      <c r="G4" s="309"/>
    </row>
    <row r="5" s="286" customFormat="1" ht="15" customHeight="1" spans="1:7">
      <c r="A5" s="310" t="s">
        <v>127</v>
      </c>
      <c r="B5" s="310"/>
      <c r="C5" s="311"/>
      <c r="D5" s="312"/>
      <c r="E5" s="312"/>
      <c r="F5" s="313"/>
      <c r="G5" s="313"/>
    </row>
    <row r="6" s="287" customFormat="1" ht="15" customHeight="1" spans="1:7">
      <c r="A6" s="314"/>
      <c r="B6" s="315" t="s">
        <v>5</v>
      </c>
      <c r="C6" s="316" t="s">
        <v>6</v>
      </c>
      <c r="D6" s="316" t="s">
        <v>1804</v>
      </c>
      <c r="E6" s="316" t="s">
        <v>1805</v>
      </c>
      <c r="F6" s="317" t="s">
        <v>1806</v>
      </c>
      <c r="G6" s="316" t="s">
        <v>127</v>
      </c>
    </row>
    <row r="7" s="287" customFormat="1" ht="15" customHeight="1" spans="1:7">
      <c r="A7" s="314"/>
      <c r="B7" s="315"/>
      <c r="C7" s="316"/>
      <c r="D7" s="316"/>
      <c r="E7" s="316" t="s">
        <v>1807</v>
      </c>
      <c r="F7" s="317" t="s">
        <v>10</v>
      </c>
      <c r="G7" s="316" t="s">
        <v>11</v>
      </c>
    </row>
    <row r="8" s="287" customFormat="1" ht="15" customHeight="1" spans="1:7">
      <c r="A8" s="314"/>
      <c r="B8" s="318" t="s">
        <v>12</v>
      </c>
      <c r="C8" s="318" t="s">
        <v>13</v>
      </c>
      <c r="D8" s="319" t="s">
        <v>1798</v>
      </c>
      <c r="E8" s="320">
        <f>F8-6</f>
        <v>44372</v>
      </c>
      <c r="F8" s="321">
        <v>44378</v>
      </c>
      <c r="G8" s="321">
        <f>F8+40</f>
        <v>44418</v>
      </c>
    </row>
    <row r="9" s="287" customFormat="1" ht="15" customHeight="1" spans="1:7">
      <c r="A9" s="314"/>
      <c r="B9" s="318" t="s">
        <v>15</v>
      </c>
      <c r="C9" s="318" t="s">
        <v>16</v>
      </c>
      <c r="D9" s="322"/>
      <c r="E9" s="320">
        <f>F9-6</f>
        <v>44379</v>
      </c>
      <c r="F9" s="321">
        <f>F8+7</f>
        <v>44385</v>
      </c>
      <c r="G9" s="321">
        <f>F9+40</f>
        <v>44425</v>
      </c>
    </row>
    <row r="10" s="287" customFormat="1" ht="15" customHeight="1" spans="1:7">
      <c r="A10" s="314"/>
      <c r="B10" s="318" t="s">
        <v>17</v>
      </c>
      <c r="C10" s="318" t="s">
        <v>16</v>
      </c>
      <c r="D10" s="322"/>
      <c r="E10" s="320">
        <f>F10-6</f>
        <v>44386</v>
      </c>
      <c r="F10" s="321">
        <f>F9+7</f>
        <v>44392</v>
      </c>
      <c r="G10" s="321">
        <f>F10+40</f>
        <v>44432</v>
      </c>
    </row>
    <row r="11" s="287" customFormat="1" ht="15" customHeight="1" spans="1:7">
      <c r="A11" s="314"/>
      <c r="B11" s="318" t="s">
        <v>18</v>
      </c>
      <c r="C11" s="323" t="s">
        <v>19</v>
      </c>
      <c r="D11" s="322"/>
      <c r="E11" s="320">
        <f>F11-6</f>
        <v>44393</v>
      </c>
      <c r="F11" s="321">
        <f>F10+7</f>
        <v>44399</v>
      </c>
      <c r="G11" s="321">
        <f>F11+40</f>
        <v>44439</v>
      </c>
    </row>
    <row r="12" s="287" customFormat="1" ht="15" customHeight="1" spans="1:7">
      <c r="A12" s="314"/>
      <c r="B12" s="318" t="s">
        <v>20</v>
      </c>
      <c r="C12" s="323" t="s">
        <v>19</v>
      </c>
      <c r="D12" s="324"/>
      <c r="E12" s="320">
        <f>F12-6</f>
        <v>44400</v>
      </c>
      <c r="F12" s="321">
        <f>F11+7</f>
        <v>44406</v>
      </c>
      <c r="G12" s="321">
        <f>F12+40</f>
        <v>44446</v>
      </c>
    </row>
    <row r="13" s="288" customFormat="1" ht="15" customHeight="1" spans="1:7">
      <c r="A13" s="314" t="s">
        <v>1808</v>
      </c>
      <c r="B13" s="314"/>
      <c r="C13" s="325"/>
      <c r="D13" s="325"/>
      <c r="E13" s="326"/>
      <c r="F13" s="327"/>
      <c r="G13" s="327"/>
    </row>
    <row r="14" s="287" customFormat="1" ht="15" customHeight="1" spans="1:7">
      <c r="A14" s="314"/>
      <c r="B14" s="315" t="s">
        <v>5</v>
      </c>
      <c r="C14" s="316" t="s">
        <v>6</v>
      </c>
      <c r="D14" s="316" t="s">
        <v>1804</v>
      </c>
      <c r="E14" s="316" t="s">
        <v>1805</v>
      </c>
      <c r="F14" s="317" t="s">
        <v>1806</v>
      </c>
      <c r="G14" s="316" t="s">
        <v>1809</v>
      </c>
    </row>
    <row r="15" s="287" customFormat="1" ht="15" customHeight="1" spans="1:7">
      <c r="A15" s="314"/>
      <c r="B15" s="315"/>
      <c r="C15" s="316"/>
      <c r="D15" s="316"/>
      <c r="E15" s="316" t="s">
        <v>1807</v>
      </c>
      <c r="F15" s="317" t="s">
        <v>10</v>
      </c>
      <c r="G15" s="316" t="s">
        <v>11</v>
      </c>
    </row>
    <row r="16" s="287" customFormat="1" ht="15" customHeight="1" spans="1:7">
      <c r="A16" s="314"/>
      <c r="B16" s="318" t="s">
        <v>12</v>
      </c>
      <c r="C16" s="318" t="s">
        <v>13</v>
      </c>
      <c r="D16" s="328" t="s">
        <v>1542</v>
      </c>
      <c r="E16" s="329">
        <f>F16-6</f>
        <v>44372</v>
      </c>
      <c r="F16" s="321">
        <v>44378</v>
      </c>
      <c r="G16" s="330">
        <f>F16+45</f>
        <v>44423</v>
      </c>
    </row>
    <row r="17" s="287" customFormat="1" ht="15" customHeight="1" spans="1:7">
      <c r="A17" s="314"/>
      <c r="B17" s="318" t="s">
        <v>15</v>
      </c>
      <c r="C17" s="318" t="s">
        <v>16</v>
      </c>
      <c r="D17" s="328"/>
      <c r="E17" s="329">
        <f>F17-6</f>
        <v>44379</v>
      </c>
      <c r="F17" s="330">
        <f>F16+7</f>
        <v>44385</v>
      </c>
      <c r="G17" s="330">
        <f>F17+45</f>
        <v>44430</v>
      </c>
    </row>
    <row r="18" s="287" customFormat="1" ht="15" customHeight="1" spans="1:7">
      <c r="A18" s="314"/>
      <c r="B18" s="318" t="s">
        <v>17</v>
      </c>
      <c r="C18" s="318" t="s">
        <v>16</v>
      </c>
      <c r="D18" s="328"/>
      <c r="E18" s="329">
        <f>F18-6</f>
        <v>44386</v>
      </c>
      <c r="F18" s="330">
        <f>F17+7</f>
        <v>44392</v>
      </c>
      <c r="G18" s="330">
        <f>F18+45</f>
        <v>44437</v>
      </c>
    </row>
    <row r="19" s="289" customFormat="1" ht="15" customHeight="1" spans="1:7">
      <c r="A19" s="314"/>
      <c r="B19" s="318" t="s">
        <v>18</v>
      </c>
      <c r="C19" s="323" t="s">
        <v>19</v>
      </c>
      <c r="D19" s="328"/>
      <c r="E19" s="329">
        <f>F19-6</f>
        <v>44393</v>
      </c>
      <c r="F19" s="330">
        <f>F18+7</f>
        <v>44399</v>
      </c>
      <c r="G19" s="330">
        <f>F19+45</f>
        <v>44444</v>
      </c>
    </row>
    <row r="20" s="289" customFormat="1" ht="15" customHeight="1" spans="1:7">
      <c r="A20" s="314"/>
      <c r="B20" s="318" t="s">
        <v>20</v>
      </c>
      <c r="C20" s="323" t="s">
        <v>19</v>
      </c>
      <c r="D20" s="328"/>
      <c r="E20" s="329">
        <f>F20-6</f>
        <v>44400</v>
      </c>
      <c r="F20" s="330">
        <f>F19+7</f>
        <v>44406</v>
      </c>
      <c r="G20" s="330">
        <f>F20+45</f>
        <v>44451</v>
      </c>
    </row>
    <row r="21" s="287" customFormat="1" ht="15" hidden="1" customHeight="1" spans="1:7">
      <c r="A21" s="314"/>
      <c r="B21" s="331" t="s">
        <v>5</v>
      </c>
      <c r="C21" s="332" t="s">
        <v>6</v>
      </c>
      <c r="D21" s="332" t="s">
        <v>1804</v>
      </c>
      <c r="E21" s="332" t="s">
        <v>1805</v>
      </c>
      <c r="F21" s="333" t="s">
        <v>1806</v>
      </c>
      <c r="G21" s="332" t="s">
        <v>1808</v>
      </c>
    </row>
    <row r="22" s="287" customFormat="1" ht="15" hidden="1" customHeight="1" spans="1:7">
      <c r="A22" s="314"/>
      <c r="B22" s="334"/>
      <c r="C22" s="316"/>
      <c r="D22" s="316"/>
      <c r="E22" s="316" t="s">
        <v>1807</v>
      </c>
      <c r="F22" s="317" t="s">
        <v>10</v>
      </c>
      <c r="G22" s="316" t="s">
        <v>11</v>
      </c>
    </row>
    <row r="23" s="287" customFormat="1" ht="15" hidden="1" customHeight="1" spans="1:7">
      <c r="A23" s="314"/>
      <c r="B23" s="318" t="s">
        <v>875</v>
      </c>
      <c r="C23" s="318" t="s">
        <v>246</v>
      </c>
      <c r="D23" s="328" t="s">
        <v>1597</v>
      </c>
      <c r="E23" s="329">
        <f>F23-5</f>
        <v>43950</v>
      </c>
      <c r="F23" s="321">
        <v>43955</v>
      </c>
      <c r="G23" s="330">
        <f>F23+35</f>
        <v>43990</v>
      </c>
    </row>
    <row r="24" s="287" customFormat="1" ht="15" hidden="1" customHeight="1" spans="1:7">
      <c r="A24" s="314"/>
      <c r="B24" s="318" t="s">
        <v>1810</v>
      </c>
      <c r="C24" s="318" t="s">
        <v>1054</v>
      </c>
      <c r="D24" s="328"/>
      <c r="E24" s="329">
        <f>F24-5</f>
        <v>43957</v>
      </c>
      <c r="F24" s="330">
        <f>F23+7</f>
        <v>43962</v>
      </c>
      <c r="G24" s="330">
        <f>F24+35</f>
        <v>43997</v>
      </c>
    </row>
    <row r="25" s="287" customFormat="1" ht="15" hidden="1" customHeight="1" spans="1:7">
      <c r="A25" s="314"/>
      <c r="B25" s="318" t="s">
        <v>875</v>
      </c>
      <c r="C25" s="318" t="s">
        <v>246</v>
      </c>
      <c r="D25" s="328"/>
      <c r="E25" s="329">
        <f>F25-5</f>
        <v>43964</v>
      </c>
      <c r="F25" s="330">
        <f>F24+7</f>
        <v>43969</v>
      </c>
      <c r="G25" s="330">
        <f>F25+35</f>
        <v>44004</v>
      </c>
    </row>
    <row r="26" s="290" customFormat="1" ht="15" hidden="1" customHeight="1" spans="1:7">
      <c r="A26" s="314"/>
      <c r="B26" s="318" t="s">
        <v>1811</v>
      </c>
      <c r="C26" s="323" t="s">
        <v>1054</v>
      </c>
      <c r="D26" s="328"/>
      <c r="E26" s="329">
        <f>F26-5</f>
        <v>43971</v>
      </c>
      <c r="F26" s="330">
        <f>F25+7</f>
        <v>43976</v>
      </c>
      <c r="G26" s="330">
        <f>F26+35</f>
        <v>44011</v>
      </c>
    </row>
    <row r="27" s="291" customFormat="1" ht="15" customHeight="1" spans="1:7">
      <c r="A27" s="314" t="s">
        <v>130</v>
      </c>
      <c r="B27" s="314"/>
      <c r="C27" s="325"/>
      <c r="D27" s="326"/>
      <c r="E27" s="326"/>
      <c r="F27" s="327"/>
      <c r="G27" s="327"/>
    </row>
    <row r="28" s="287" customFormat="1" ht="15" customHeight="1" spans="1:7">
      <c r="A28" s="314"/>
      <c r="B28" s="315" t="s">
        <v>5</v>
      </c>
      <c r="C28" s="335" t="s">
        <v>6</v>
      </c>
      <c r="D28" s="335" t="s">
        <v>1804</v>
      </c>
      <c r="E28" s="316" t="s">
        <v>1805</v>
      </c>
      <c r="F28" s="317" t="s">
        <v>1806</v>
      </c>
      <c r="G28" s="335" t="s">
        <v>130</v>
      </c>
    </row>
    <row r="29" s="287" customFormat="1" ht="15" customHeight="1" spans="1:7">
      <c r="A29" s="314"/>
      <c r="B29" s="315"/>
      <c r="C29" s="332"/>
      <c r="D29" s="332"/>
      <c r="E29" s="316" t="s">
        <v>1807</v>
      </c>
      <c r="F29" s="336" t="s">
        <v>10</v>
      </c>
      <c r="G29" s="316" t="s">
        <v>11</v>
      </c>
    </row>
    <row r="30" s="287" customFormat="1" ht="15" customHeight="1" spans="1:7">
      <c r="A30" s="314"/>
      <c r="B30" s="318" t="s">
        <v>12</v>
      </c>
      <c r="C30" s="318" t="s">
        <v>13</v>
      </c>
      <c r="D30" s="328" t="s">
        <v>1812</v>
      </c>
      <c r="E30" s="329">
        <f>F30-6</f>
        <v>44372</v>
      </c>
      <c r="F30" s="321">
        <v>44378</v>
      </c>
      <c r="G30" s="330">
        <f>F30+42</f>
        <v>44420</v>
      </c>
    </row>
    <row r="31" s="287" customFormat="1" ht="15" customHeight="1" spans="1:7">
      <c r="A31" s="314"/>
      <c r="B31" s="318" t="s">
        <v>15</v>
      </c>
      <c r="C31" s="318" t="s">
        <v>16</v>
      </c>
      <c r="D31" s="328"/>
      <c r="E31" s="329">
        <f>F31-6</f>
        <v>44379</v>
      </c>
      <c r="F31" s="330">
        <f>F30+7</f>
        <v>44385</v>
      </c>
      <c r="G31" s="330">
        <f>F31+42</f>
        <v>44427</v>
      </c>
    </row>
    <row r="32" s="287" customFormat="1" ht="15" customHeight="1" spans="1:7">
      <c r="A32" s="314"/>
      <c r="B32" s="318" t="s">
        <v>17</v>
      </c>
      <c r="C32" s="318" t="s">
        <v>16</v>
      </c>
      <c r="D32" s="328"/>
      <c r="E32" s="329">
        <f>F32-6</f>
        <v>44386</v>
      </c>
      <c r="F32" s="330">
        <f>F31+7</f>
        <v>44392</v>
      </c>
      <c r="G32" s="330">
        <f>F32+42</f>
        <v>44434</v>
      </c>
    </row>
    <row r="33" s="287" customFormat="1" ht="15.95" customHeight="1" spans="1:7">
      <c r="A33" s="314"/>
      <c r="B33" s="318" t="s">
        <v>18</v>
      </c>
      <c r="C33" s="323" t="s">
        <v>19</v>
      </c>
      <c r="D33" s="328"/>
      <c r="E33" s="329">
        <f>F33-6</f>
        <v>44393</v>
      </c>
      <c r="F33" s="330">
        <f>F32+7</f>
        <v>44399</v>
      </c>
      <c r="G33" s="330">
        <f>F33+42</f>
        <v>44441</v>
      </c>
    </row>
    <row r="34" s="287" customFormat="1" ht="15" customHeight="1" spans="1:7">
      <c r="A34" s="314"/>
      <c r="B34" s="318" t="s">
        <v>20</v>
      </c>
      <c r="C34" s="323" t="s">
        <v>19</v>
      </c>
      <c r="D34" s="328"/>
      <c r="E34" s="329">
        <f>F34-6</f>
        <v>44400</v>
      </c>
      <c r="F34" s="330">
        <f>F33+7</f>
        <v>44406</v>
      </c>
      <c r="G34" s="330">
        <f>F34+42</f>
        <v>44448</v>
      </c>
    </row>
    <row r="35" s="288" customFormat="1" ht="15" customHeight="1" spans="1:7">
      <c r="A35" s="314" t="s">
        <v>80</v>
      </c>
      <c r="B35" s="314"/>
      <c r="C35" s="325"/>
      <c r="D35" s="326"/>
      <c r="E35" s="326"/>
      <c r="F35" s="327"/>
      <c r="G35" s="327"/>
    </row>
    <row r="36" s="287" customFormat="1" ht="15" customHeight="1" spans="1:7">
      <c r="A36" s="314"/>
      <c r="B36" s="315" t="s">
        <v>5</v>
      </c>
      <c r="C36" s="335" t="s">
        <v>6</v>
      </c>
      <c r="D36" s="335" t="s">
        <v>1804</v>
      </c>
      <c r="E36" s="316" t="s">
        <v>1805</v>
      </c>
      <c r="F36" s="317" t="s">
        <v>1806</v>
      </c>
      <c r="G36" s="335" t="s">
        <v>80</v>
      </c>
    </row>
    <row r="37" s="287" customFormat="1" ht="15" customHeight="1" spans="1:7">
      <c r="A37" s="314"/>
      <c r="B37" s="315"/>
      <c r="C37" s="332"/>
      <c r="D37" s="337"/>
      <c r="E37" s="316" t="s">
        <v>1807</v>
      </c>
      <c r="F37" s="336" t="s">
        <v>10</v>
      </c>
      <c r="G37" s="316" t="s">
        <v>11</v>
      </c>
    </row>
    <row r="38" s="287" customFormat="1" ht="15" customHeight="1" spans="1:7">
      <c r="A38" s="314"/>
      <c r="B38" s="318" t="s">
        <v>12</v>
      </c>
      <c r="C38" s="318" t="s">
        <v>13</v>
      </c>
      <c r="D38" s="319" t="s">
        <v>1542</v>
      </c>
      <c r="E38" s="329">
        <f>F38-6</f>
        <v>44372</v>
      </c>
      <c r="F38" s="321">
        <v>44378</v>
      </c>
      <c r="G38" s="330">
        <f>F38+41</f>
        <v>44419</v>
      </c>
    </row>
    <row r="39" s="287" customFormat="1" ht="14.25" customHeight="1" spans="1:7">
      <c r="A39" s="314"/>
      <c r="B39" s="318" t="s">
        <v>15</v>
      </c>
      <c r="C39" s="318" t="s">
        <v>16</v>
      </c>
      <c r="D39" s="322"/>
      <c r="E39" s="329">
        <f>F39-6</f>
        <v>44379</v>
      </c>
      <c r="F39" s="330">
        <f>F38+7</f>
        <v>44385</v>
      </c>
      <c r="G39" s="330">
        <f>F39+41</f>
        <v>44426</v>
      </c>
    </row>
    <row r="40" s="287" customFormat="1" ht="15" customHeight="1" spans="1:7">
      <c r="A40" s="314"/>
      <c r="B40" s="318" t="s">
        <v>17</v>
      </c>
      <c r="C40" s="318" t="s">
        <v>16</v>
      </c>
      <c r="D40" s="322"/>
      <c r="E40" s="329">
        <f>F40-6</f>
        <v>44386</v>
      </c>
      <c r="F40" s="330">
        <f>F39+7</f>
        <v>44392</v>
      </c>
      <c r="G40" s="330">
        <f>F40+41</f>
        <v>44433</v>
      </c>
    </row>
    <row r="41" s="287" customFormat="1" ht="15" customHeight="1" spans="1:7">
      <c r="A41" s="314"/>
      <c r="B41" s="318" t="s">
        <v>18</v>
      </c>
      <c r="C41" s="323" t="s">
        <v>19</v>
      </c>
      <c r="D41" s="322"/>
      <c r="E41" s="329">
        <f>F41-6</f>
        <v>44393</v>
      </c>
      <c r="F41" s="330">
        <f>F40+7</f>
        <v>44399</v>
      </c>
      <c r="G41" s="330">
        <f>F41+41</f>
        <v>44440</v>
      </c>
    </row>
    <row r="42" s="287" customFormat="1" ht="15" customHeight="1" spans="1:7">
      <c r="A42" s="314"/>
      <c r="B42" s="318" t="s">
        <v>20</v>
      </c>
      <c r="C42" s="323" t="s">
        <v>19</v>
      </c>
      <c r="D42" s="324"/>
      <c r="E42" s="329">
        <f>F42-6</f>
        <v>44400</v>
      </c>
      <c r="F42" s="330">
        <f>F41+7</f>
        <v>44406</v>
      </c>
      <c r="G42" s="330">
        <f>F42+41</f>
        <v>44447</v>
      </c>
    </row>
    <row r="43" s="288" customFormat="1" ht="14.1" customHeight="1" spans="1:7">
      <c r="A43" s="314" t="s">
        <v>128</v>
      </c>
      <c r="B43" s="314"/>
      <c r="C43" s="325"/>
      <c r="D43" s="325"/>
      <c r="E43" s="326"/>
      <c r="F43" s="327"/>
      <c r="G43" s="327"/>
    </row>
    <row r="44" s="287" customFormat="1" ht="15" customHeight="1" spans="1:7">
      <c r="A44" s="314"/>
      <c r="B44" s="315" t="s">
        <v>5</v>
      </c>
      <c r="C44" s="316" t="s">
        <v>6</v>
      </c>
      <c r="D44" s="316" t="s">
        <v>1804</v>
      </c>
      <c r="E44" s="316" t="s">
        <v>1805</v>
      </c>
      <c r="F44" s="317" t="s">
        <v>1806</v>
      </c>
      <c r="G44" s="316" t="s">
        <v>128</v>
      </c>
    </row>
    <row r="45" s="287" customFormat="1" ht="15" customHeight="1" spans="1:7">
      <c r="A45" s="314"/>
      <c r="B45" s="315"/>
      <c r="C45" s="316"/>
      <c r="D45" s="316"/>
      <c r="E45" s="316" t="s">
        <v>1807</v>
      </c>
      <c r="F45" s="317" t="s">
        <v>10</v>
      </c>
      <c r="G45" s="316" t="s">
        <v>11</v>
      </c>
    </row>
    <row r="46" s="287" customFormat="1" ht="15" customHeight="1" spans="1:7">
      <c r="A46" s="314"/>
      <c r="B46" s="318" t="s">
        <v>12</v>
      </c>
      <c r="C46" s="318" t="s">
        <v>13</v>
      </c>
      <c r="D46" s="319" t="s">
        <v>1658</v>
      </c>
      <c r="E46" s="329">
        <f>F46-6</f>
        <v>44372</v>
      </c>
      <c r="F46" s="321">
        <v>44378</v>
      </c>
      <c r="G46" s="330">
        <f>F46+42</f>
        <v>44420</v>
      </c>
    </row>
    <row r="47" s="287" customFormat="1" ht="15" customHeight="1" spans="1:7">
      <c r="A47" s="314"/>
      <c r="B47" s="318" t="s">
        <v>15</v>
      </c>
      <c r="C47" s="318" t="s">
        <v>16</v>
      </c>
      <c r="D47" s="322"/>
      <c r="E47" s="329">
        <f>F47-6</f>
        <v>44379</v>
      </c>
      <c r="F47" s="330">
        <f>F46+7</f>
        <v>44385</v>
      </c>
      <c r="G47" s="330">
        <f>F47+42</f>
        <v>44427</v>
      </c>
    </row>
    <row r="48" s="287" customFormat="1" ht="15" customHeight="1" spans="1:7">
      <c r="A48" s="314"/>
      <c r="B48" s="318" t="s">
        <v>17</v>
      </c>
      <c r="C48" s="318" t="s">
        <v>16</v>
      </c>
      <c r="D48" s="322"/>
      <c r="E48" s="329">
        <f>F48-6</f>
        <v>44386</v>
      </c>
      <c r="F48" s="330">
        <f>F47+7</f>
        <v>44392</v>
      </c>
      <c r="G48" s="330">
        <f>F48+42</f>
        <v>44434</v>
      </c>
    </row>
    <row r="49" s="290" customFormat="1" ht="15" customHeight="1" spans="1:56">
      <c r="A49" s="314"/>
      <c r="B49" s="318" t="s">
        <v>18</v>
      </c>
      <c r="C49" s="323" t="s">
        <v>19</v>
      </c>
      <c r="D49" s="322"/>
      <c r="E49" s="329">
        <f>F49-6</f>
        <v>44393</v>
      </c>
      <c r="F49" s="330">
        <f>F48+7</f>
        <v>44399</v>
      </c>
      <c r="G49" s="330">
        <f>F49+42</f>
        <v>44441</v>
      </c>
      <c r="H49" s="287"/>
      <c r="I49" s="287"/>
      <c r="J49" s="287"/>
      <c r="K49" s="287"/>
      <c r="L49" s="287"/>
      <c r="M49" s="287"/>
      <c r="N49" s="287"/>
      <c r="O49" s="287"/>
      <c r="P49" s="287"/>
      <c r="Q49" s="287"/>
      <c r="R49" s="287"/>
      <c r="S49" s="287"/>
      <c r="T49" s="287"/>
      <c r="U49" s="287"/>
      <c r="V49" s="287"/>
      <c r="W49" s="287"/>
      <c r="X49" s="287"/>
      <c r="Y49" s="287"/>
      <c r="Z49" s="287"/>
      <c r="AA49" s="287"/>
      <c r="AB49" s="287"/>
      <c r="AC49" s="287"/>
      <c r="AD49" s="287"/>
      <c r="AE49" s="287"/>
      <c r="AF49" s="287"/>
      <c r="AG49" s="287"/>
      <c r="AH49" s="287"/>
      <c r="AI49" s="287"/>
      <c r="AJ49" s="287"/>
      <c r="AK49" s="287"/>
      <c r="AL49" s="287"/>
      <c r="AM49" s="287"/>
      <c r="AN49" s="287"/>
      <c r="AO49" s="287"/>
      <c r="AP49" s="287"/>
      <c r="AQ49" s="287"/>
      <c r="AR49" s="287"/>
      <c r="AS49" s="287"/>
      <c r="AT49" s="287"/>
      <c r="AU49" s="287"/>
      <c r="AV49" s="287"/>
      <c r="AW49" s="287"/>
      <c r="AX49" s="287"/>
      <c r="AY49" s="287"/>
      <c r="AZ49" s="287"/>
      <c r="BA49" s="287"/>
      <c r="BB49" s="287"/>
      <c r="BC49" s="287"/>
      <c r="BD49" s="287"/>
    </row>
    <row r="50" s="289" customFormat="1" ht="15" customHeight="1" spans="1:10">
      <c r="A50" s="314"/>
      <c r="B50" s="318" t="s">
        <v>20</v>
      </c>
      <c r="C50" s="323" t="s">
        <v>19</v>
      </c>
      <c r="D50" s="324"/>
      <c r="E50" s="329">
        <f>F50-6</f>
        <v>44400</v>
      </c>
      <c r="F50" s="330">
        <f>F49+7</f>
        <v>44406</v>
      </c>
      <c r="G50" s="330">
        <f>F50+42</f>
        <v>44448</v>
      </c>
      <c r="H50" s="287"/>
      <c r="J50" s="287"/>
    </row>
    <row r="51" s="288" customFormat="1" ht="15" customHeight="1" spans="1:10">
      <c r="A51" s="314" t="s">
        <v>4</v>
      </c>
      <c r="B51" s="314"/>
      <c r="C51" s="326"/>
      <c r="D51" s="327"/>
      <c r="E51" s="327"/>
      <c r="F51" s="327"/>
      <c r="G51" s="338"/>
      <c r="J51" s="287"/>
    </row>
    <row r="52" s="287" customFormat="1" ht="15" customHeight="1" spans="1:7">
      <c r="A52" s="339"/>
      <c r="B52" s="315" t="s">
        <v>5</v>
      </c>
      <c r="C52" s="316" t="s">
        <v>6</v>
      </c>
      <c r="D52" s="316" t="s">
        <v>1804</v>
      </c>
      <c r="E52" s="316" t="s">
        <v>1805</v>
      </c>
      <c r="F52" s="317" t="s">
        <v>1806</v>
      </c>
      <c r="G52" s="316" t="s">
        <v>4</v>
      </c>
    </row>
    <row r="53" s="287" customFormat="1" ht="15" customHeight="1" spans="1:7">
      <c r="A53" s="339"/>
      <c r="B53" s="315"/>
      <c r="C53" s="316"/>
      <c r="D53" s="316"/>
      <c r="E53" s="316" t="s">
        <v>1807</v>
      </c>
      <c r="F53" s="317" t="s">
        <v>10</v>
      </c>
      <c r="G53" s="316" t="s">
        <v>11</v>
      </c>
    </row>
    <row r="54" s="287" customFormat="1" ht="15" customHeight="1" spans="1:7">
      <c r="A54" s="314"/>
      <c r="B54" s="318" t="s">
        <v>12</v>
      </c>
      <c r="C54" s="318" t="s">
        <v>13</v>
      </c>
      <c r="D54" s="319" t="s">
        <v>1658</v>
      </c>
      <c r="E54" s="329">
        <f>F54-6</f>
        <v>44372</v>
      </c>
      <c r="F54" s="321">
        <v>44378</v>
      </c>
      <c r="G54" s="330">
        <f>F54+37</f>
        <v>44415</v>
      </c>
    </row>
    <row r="55" s="287" customFormat="1" ht="15" customHeight="1" spans="1:7">
      <c r="A55" s="314"/>
      <c r="B55" s="318" t="s">
        <v>15</v>
      </c>
      <c r="C55" s="318" t="s">
        <v>16</v>
      </c>
      <c r="D55" s="322"/>
      <c r="E55" s="329">
        <f>F55-6</f>
        <v>44379</v>
      </c>
      <c r="F55" s="330">
        <f>F54+7</f>
        <v>44385</v>
      </c>
      <c r="G55" s="330">
        <f>F55+37</f>
        <v>44422</v>
      </c>
    </row>
    <row r="56" s="287" customFormat="1" ht="15" customHeight="1" spans="1:7">
      <c r="A56" s="314"/>
      <c r="B56" s="318" t="s">
        <v>17</v>
      </c>
      <c r="C56" s="318" t="s">
        <v>16</v>
      </c>
      <c r="D56" s="322"/>
      <c r="E56" s="329">
        <f>F56-6</f>
        <v>44386</v>
      </c>
      <c r="F56" s="330">
        <f>F55+7</f>
        <v>44392</v>
      </c>
      <c r="G56" s="330">
        <f>F56+37</f>
        <v>44429</v>
      </c>
    </row>
    <row r="57" s="287" customFormat="1" ht="14.25" customHeight="1" spans="1:7">
      <c r="A57" s="314"/>
      <c r="B57" s="318" t="s">
        <v>18</v>
      </c>
      <c r="C57" s="323" t="s">
        <v>19</v>
      </c>
      <c r="D57" s="322"/>
      <c r="E57" s="329">
        <f>F57-6</f>
        <v>44393</v>
      </c>
      <c r="F57" s="330">
        <f>F56+7</f>
        <v>44399</v>
      </c>
      <c r="G57" s="330">
        <f>F57+37</f>
        <v>44436</v>
      </c>
    </row>
    <row r="58" s="287" customFormat="1" ht="14.25" customHeight="1" spans="1:7">
      <c r="A58" s="314"/>
      <c r="B58" s="318" t="s">
        <v>20</v>
      </c>
      <c r="C58" s="323" t="s">
        <v>19</v>
      </c>
      <c r="D58" s="324"/>
      <c r="E58" s="329">
        <f>F58-6</f>
        <v>44400</v>
      </c>
      <c r="F58" s="330">
        <f>F57+7</f>
        <v>44406</v>
      </c>
      <c r="G58" s="330">
        <f>F58+37</f>
        <v>44443</v>
      </c>
    </row>
    <row r="59" s="288" customFormat="1" ht="15" spans="1:7">
      <c r="A59" s="314" t="s">
        <v>1813</v>
      </c>
      <c r="B59" s="314"/>
      <c r="C59" s="325"/>
      <c r="D59" s="326"/>
      <c r="E59" s="326"/>
      <c r="F59" s="327"/>
      <c r="G59" s="327"/>
    </row>
    <row r="60" s="287" customFormat="1" ht="15" hidden="1" customHeight="1" spans="1:7">
      <c r="A60" s="339"/>
      <c r="B60" s="340" t="s">
        <v>5</v>
      </c>
      <c r="C60" s="316" t="s">
        <v>6</v>
      </c>
      <c r="D60" s="316" t="s">
        <v>1804</v>
      </c>
      <c r="E60" s="316" t="s">
        <v>1805</v>
      </c>
      <c r="F60" s="317" t="s">
        <v>1806</v>
      </c>
      <c r="G60" s="316" t="s">
        <v>57</v>
      </c>
    </row>
    <row r="61" s="287" customFormat="1" ht="15" hidden="1" customHeight="1" spans="1:7">
      <c r="A61" s="339"/>
      <c r="B61" s="340"/>
      <c r="C61" s="316"/>
      <c r="D61" s="316"/>
      <c r="E61" s="316" t="s">
        <v>1807</v>
      </c>
      <c r="F61" s="317" t="s">
        <v>10</v>
      </c>
      <c r="G61" s="316" t="s">
        <v>11</v>
      </c>
    </row>
    <row r="62" s="287" customFormat="1" ht="15" hidden="1" customHeight="1" spans="1:7">
      <c r="A62" s="314"/>
      <c r="B62" s="318" t="s">
        <v>1814</v>
      </c>
      <c r="C62" s="318" t="s">
        <v>112</v>
      </c>
      <c r="D62" s="319" t="s">
        <v>1815</v>
      </c>
      <c r="E62" s="329">
        <f>F62-5</f>
        <v>43554</v>
      </c>
      <c r="F62" s="321">
        <v>43559</v>
      </c>
      <c r="G62" s="330">
        <f>F62+33</f>
        <v>43592</v>
      </c>
    </row>
    <row r="63" s="287" customFormat="1" ht="15" hidden="1" customHeight="1" spans="1:7">
      <c r="A63" s="314"/>
      <c r="B63" s="318" t="s">
        <v>1816</v>
      </c>
      <c r="C63" s="318" t="s">
        <v>173</v>
      </c>
      <c r="D63" s="322"/>
      <c r="E63" s="329">
        <f>F63-5</f>
        <v>43561</v>
      </c>
      <c r="F63" s="330">
        <f>F62+7</f>
        <v>43566</v>
      </c>
      <c r="G63" s="330">
        <f>F63+33</f>
        <v>43599</v>
      </c>
    </row>
    <row r="64" s="287" customFormat="1" ht="15" hidden="1" customHeight="1" spans="1:7">
      <c r="A64" s="314"/>
      <c r="B64" s="341" t="s">
        <v>1817</v>
      </c>
      <c r="C64" s="318" t="s">
        <v>112</v>
      </c>
      <c r="D64" s="322"/>
      <c r="E64" s="329">
        <f>F64-5</f>
        <v>43568</v>
      </c>
      <c r="F64" s="330">
        <f>F63+7</f>
        <v>43573</v>
      </c>
      <c r="G64" s="330">
        <f>F64+33</f>
        <v>43606</v>
      </c>
    </row>
    <row r="65" s="287" customFormat="1" ht="14.25" hidden="1" customHeight="1" spans="1:7">
      <c r="A65" s="314"/>
      <c r="B65" s="318" t="s">
        <v>1818</v>
      </c>
      <c r="C65" s="323" t="s">
        <v>1396</v>
      </c>
      <c r="D65" s="322"/>
      <c r="E65" s="329">
        <f t="shared" ref="E65:E73" si="0">F65-5</f>
        <v>43575</v>
      </c>
      <c r="F65" s="330">
        <f>F64+7</f>
        <v>43580</v>
      </c>
      <c r="G65" s="330">
        <f>F65+33</f>
        <v>43613</v>
      </c>
    </row>
    <row r="66" s="287" customFormat="1" ht="14.25" hidden="1" customHeight="1" spans="1:7">
      <c r="A66" s="314"/>
      <c r="B66" s="318" t="s">
        <v>1819</v>
      </c>
      <c r="C66" s="323" t="s">
        <v>298</v>
      </c>
      <c r="D66" s="324"/>
      <c r="E66" s="329">
        <f t="shared" si="0"/>
        <v>43582</v>
      </c>
      <c r="F66" s="330">
        <f>F65+7</f>
        <v>43587</v>
      </c>
      <c r="G66" s="330">
        <f>F66+33</f>
        <v>43620</v>
      </c>
    </row>
    <row r="67" s="287" customFormat="1" ht="15" hidden="1" customHeight="1" spans="1:7">
      <c r="A67" s="339"/>
      <c r="B67" s="342" t="s">
        <v>5</v>
      </c>
      <c r="C67" s="316" t="s">
        <v>6</v>
      </c>
      <c r="D67" s="316" t="s">
        <v>1804</v>
      </c>
      <c r="E67" s="316" t="s">
        <v>1805</v>
      </c>
      <c r="F67" s="317" t="s">
        <v>1806</v>
      </c>
      <c r="G67" s="316" t="s">
        <v>57</v>
      </c>
    </row>
    <row r="68" s="287" customFormat="1" ht="15" hidden="1" customHeight="1" spans="1:7">
      <c r="A68" s="339"/>
      <c r="B68" s="342"/>
      <c r="C68" s="316"/>
      <c r="D68" s="316"/>
      <c r="E68" s="316" t="s">
        <v>1807</v>
      </c>
      <c r="F68" s="317" t="s">
        <v>10</v>
      </c>
      <c r="G68" s="316" t="s">
        <v>11</v>
      </c>
    </row>
    <row r="69" s="287" customFormat="1" ht="15" hidden="1" customHeight="1" spans="1:7">
      <c r="A69" s="314"/>
      <c r="B69" s="318"/>
      <c r="C69" s="318"/>
      <c r="D69" s="319" t="s">
        <v>1820</v>
      </c>
      <c r="E69" s="329">
        <f t="shared" si="0"/>
        <v>44256</v>
      </c>
      <c r="F69" s="321">
        <v>44261</v>
      </c>
      <c r="G69" s="330">
        <f>F69+35</f>
        <v>44296</v>
      </c>
    </row>
    <row r="70" s="287" customFormat="1" ht="15" hidden="1" customHeight="1" spans="1:7">
      <c r="A70" s="314"/>
      <c r="B70" s="318"/>
      <c r="C70" s="318"/>
      <c r="D70" s="322"/>
      <c r="E70" s="329">
        <f t="shared" si="0"/>
        <v>44263</v>
      </c>
      <c r="F70" s="330">
        <f>F69+7</f>
        <v>44268</v>
      </c>
      <c r="G70" s="330">
        <f>F70+35</f>
        <v>44303</v>
      </c>
    </row>
    <row r="71" s="287" customFormat="1" ht="15" hidden="1" customHeight="1" spans="1:7">
      <c r="A71" s="314"/>
      <c r="B71" s="318"/>
      <c r="C71" s="318"/>
      <c r="D71" s="322"/>
      <c r="E71" s="329">
        <f t="shared" si="0"/>
        <v>44270</v>
      </c>
      <c r="F71" s="330">
        <f>F70+7</f>
        <v>44275</v>
      </c>
      <c r="G71" s="330">
        <f>F71+35</f>
        <v>44310</v>
      </c>
    </row>
    <row r="72" s="287" customFormat="1" ht="14.25" hidden="1" customHeight="1" spans="1:7">
      <c r="A72" s="314"/>
      <c r="B72" s="343"/>
      <c r="C72" s="318"/>
      <c r="D72" s="322"/>
      <c r="E72" s="329">
        <f t="shared" si="0"/>
        <v>44277</v>
      </c>
      <c r="F72" s="330">
        <f>F71+7</f>
        <v>44282</v>
      </c>
      <c r="G72" s="330">
        <f>F72+35</f>
        <v>44317</v>
      </c>
    </row>
    <row r="73" s="287" customFormat="1" ht="14.25" hidden="1" customHeight="1" spans="1:7">
      <c r="A73" s="314"/>
      <c r="B73" s="343"/>
      <c r="C73" s="318"/>
      <c r="D73" s="324"/>
      <c r="E73" s="329">
        <f t="shared" si="0"/>
        <v>44284</v>
      </c>
      <c r="F73" s="330">
        <f>F72+7</f>
        <v>44289</v>
      </c>
      <c r="G73" s="330">
        <f>F73+35</f>
        <v>44324</v>
      </c>
    </row>
    <row r="74" s="287" customFormat="1" ht="15" customHeight="1" spans="1:7">
      <c r="A74" s="339"/>
      <c r="B74" s="315" t="s">
        <v>5</v>
      </c>
      <c r="C74" s="316" t="s">
        <v>6</v>
      </c>
      <c r="D74" s="316" t="s">
        <v>1804</v>
      </c>
      <c r="E74" s="316" t="s">
        <v>1805</v>
      </c>
      <c r="F74" s="317" t="s">
        <v>1806</v>
      </c>
      <c r="G74" s="316" t="s">
        <v>57</v>
      </c>
    </row>
    <row r="75" s="287" customFormat="1" ht="15" customHeight="1" spans="1:7">
      <c r="A75" s="339"/>
      <c r="B75" s="315"/>
      <c r="C75" s="316"/>
      <c r="D75" s="316"/>
      <c r="E75" s="316" t="s">
        <v>1807</v>
      </c>
      <c r="F75" s="317" t="s">
        <v>10</v>
      </c>
      <c r="G75" s="316" t="s">
        <v>11</v>
      </c>
    </row>
    <row r="76" s="287" customFormat="1" ht="15" customHeight="1" spans="1:7">
      <c r="A76" s="314"/>
      <c r="B76" s="343" t="s">
        <v>35</v>
      </c>
      <c r="C76" s="318" t="s">
        <v>1821</v>
      </c>
      <c r="D76" s="319" t="s">
        <v>1658</v>
      </c>
      <c r="E76" s="329">
        <f>F76-5</f>
        <v>44375</v>
      </c>
      <c r="F76" s="321">
        <v>44380</v>
      </c>
      <c r="G76" s="330">
        <f>F76+35</f>
        <v>44415</v>
      </c>
    </row>
    <row r="77" s="287" customFormat="1" ht="15" customHeight="1" spans="1:7">
      <c r="A77" s="314"/>
      <c r="B77" s="318" t="s">
        <v>1822</v>
      </c>
      <c r="C77" s="318"/>
      <c r="D77" s="322"/>
      <c r="E77" s="329">
        <f>F77-5</f>
        <v>44382</v>
      </c>
      <c r="F77" s="330">
        <f>F76+7</f>
        <v>44387</v>
      </c>
      <c r="G77" s="330">
        <f>F77+35</f>
        <v>44422</v>
      </c>
    </row>
    <row r="78" s="287" customFormat="1" ht="15" customHeight="1" spans="1:7">
      <c r="A78" s="314"/>
      <c r="B78" s="318" t="s">
        <v>41</v>
      </c>
      <c r="C78" s="318" t="s">
        <v>1823</v>
      </c>
      <c r="D78" s="322"/>
      <c r="E78" s="329">
        <f>F78-5</f>
        <v>44389</v>
      </c>
      <c r="F78" s="330">
        <f>F77+7</f>
        <v>44394</v>
      </c>
      <c r="G78" s="330">
        <f>F78+35</f>
        <v>44429</v>
      </c>
    </row>
    <row r="79" s="287" customFormat="1" ht="14.25" customHeight="1" spans="1:7">
      <c r="A79" s="314"/>
      <c r="B79" s="343" t="s">
        <v>39</v>
      </c>
      <c r="C79" s="318" t="s">
        <v>1824</v>
      </c>
      <c r="D79" s="322"/>
      <c r="E79" s="329">
        <f>F79-5</f>
        <v>44396</v>
      </c>
      <c r="F79" s="330">
        <f>F78+7</f>
        <v>44401</v>
      </c>
      <c r="G79" s="330">
        <f>F79+35</f>
        <v>44436</v>
      </c>
    </row>
    <row r="80" s="287" customFormat="1" ht="14.25" customHeight="1" spans="1:7">
      <c r="A80" s="314"/>
      <c r="B80" s="343" t="s">
        <v>821</v>
      </c>
      <c r="C80" s="318" t="s">
        <v>1825</v>
      </c>
      <c r="D80" s="324"/>
      <c r="E80" s="329">
        <f>F80-5</f>
        <v>44403</v>
      </c>
      <c r="F80" s="330">
        <f>F79+7</f>
        <v>44408</v>
      </c>
      <c r="G80" s="330">
        <f>F80+35</f>
        <v>44443</v>
      </c>
    </row>
    <row r="81" s="288" customFormat="1" ht="15" customHeight="1" spans="1:7">
      <c r="A81" s="314" t="s">
        <v>123</v>
      </c>
      <c r="B81" s="314"/>
      <c r="C81" s="325"/>
      <c r="D81" s="326"/>
      <c r="E81" s="326"/>
      <c r="F81" s="327"/>
      <c r="G81" s="344"/>
    </row>
    <row r="82" s="287" customFormat="1" ht="15" hidden="1" customHeight="1" spans="1:7">
      <c r="A82" s="314"/>
      <c r="B82" s="334" t="s">
        <v>5</v>
      </c>
      <c r="C82" s="335" t="s">
        <v>6</v>
      </c>
      <c r="D82" s="316" t="s">
        <v>1804</v>
      </c>
      <c r="E82" s="316" t="s">
        <v>1805</v>
      </c>
      <c r="F82" s="317" t="s">
        <v>1806</v>
      </c>
      <c r="G82" s="316" t="s">
        <v>1826</v>
      </c>
    </row>
    <row r="83" s="287" customFormat="1" ht="15" hidden="1" customHeight="1" spans="1:7">
      <c r="A83" s="314"/>
      <c r="B83" s="334"/>
      <c r="C83" s="332"/>
      <c r="D83" s="316"/>
      <c r="E83" s="316" t="s">
        <v>1807</v>
      </c>
      <c r="F83" s="317" t="s">
        <v>10</v>
      </c>
      <c r="G83" s="316" t="s">
        <v>11</v>
      </c>
    </row>
    <row r="84" s="287" customFormat="1" ht="15" hidden="1" customHeight="1" spans="1:7">
      <c r="A84" s="314"/>
      <c r="B84" s="318" t="s">
        <v>1827</v>
      </c>
      <c r="C84" s="318" t="s">
        <v>1828</v>
      </c>
      <c r="D84" s="328" t="s">
        <v>1820</v>
      </c>
      <c r="E84" s="345">
        <f>F84-5</f>
        <v>43710</v>
      </c>
      <c r="F84" s="346">
        <v>43715</v>
      </c>
      <c r="G84" s="346">
        <f>F84+48</f>
        <v>43763</v>
      </c>
    </row>
    <row r="85" s="287" customFormat="1" ht="15" hidden="1" customHeight="1" spans="1:7">
      <c r="A85" s="314"/>
      <c r="B85" s="318" t="s">
        <v>1829</v>
      </c>
      <c r="C85" s="318" t="s">
        <v>1830</v>
      </c>
      <c r="D85" s="328"/>
      <c r="E85" s="345">
        <f>F85-5</f>
        <v>43717</v>
      </c>
      <c r="F85" s="346">
        <f>F84+7</f>
        <v>43722</v>
      </c>
      <c r="G85" s="346">
        <f>F85+48</f>
        <v>43770</v>
      </c>
    </row>
    <row r="86" s="287" customFormat="1" ht="15" hidden="1" customHeight="1" spans="1:7">
      <c r="A86" s="314"/>
      <c r="B86" s="318" t="s">
        <v>1831</v>
      </c>
      <c r="C86" s="318" t="s">
        <v>1832</v>
      </c>
      <c r="D86" s="328"/>
      <c r="E86" s="345">
        <f>F86-5</f>
        <v>43724</v>
      </c>
      <c r="F86" s="346">
        <f>F85+7</f>
        <v>43729</v>
      </c>
      <c r="G86" s="346">
        <f>F86+48</f>
        <v>43777</v>
      </c>
    </row>
    <row r="87" s="287" customFormat="1" ht="15" hidden="1" customHeight="1" spans="1:7">
      <c r="A87" s="314"/>
      <c r="B87" s="318" t="s">
        <v>1833</v>
      </c>
      <c r="C87" s="318" t="s">
        <v>1834</v>
      </c>
      <c r="D87" s="328"/>
      <c r="E87" s="345">
        <f>F87-5</f>
        <v>43731</v>
      </c>
      <c r="F87" s="346">
        <f>F86+7</f>
        <v>43736</v>
      </c>
      <c r="G87" s="346">
        <f>F87+48</f>
        <v>43784</v>
      </c>
    </row>
    <row r="88" s="287" customFormat="1" ht="15" hidden="1" customHeight="1" spans="1:7">
      <c r="A88" s="314"/>
      <c r="B88" s="341" t="s">
        <v>246</v>
      </c>
      <c r="C88" s="341" t="s">
        <v>246</v>
      </c>
      <c r="D88" s="328"/>
      <c r="E88" s="345">
        <f>F88-5</f>
        <v>43738</v>
      </c>
      <c r="F88" s="346">
        <f>F87+7</f>
        <v>43743</v>
      </c>
      <c r="G88" s="346">
        <f>F88+48</f>
        <v>43791</v>
      </c>
    </row>
    <row r="89" s="287" customFormat="1" ht="15" hidden="1" customHeight="1" spans="1:7">
      <c r="A89" s="314"/>
      <c r="B89" s="347" t="s">
        <v>5</v>
      </c>
      <c r="C89" s="335" t="s">
        <v>6</v>
      </c>
      <c r="D89" s="316" t="s">
        <v>1804</v>
      </c>
      <c r="E89" s="316" t="s">
        <v>1805</v>
      </c>
      <c r="F89" s="317" t="s">
        <v>1806</v>
      </c>
      <c r="G89" s="316" t="s">
        <v>1826</v>
      </c>
    </row>
    <row r="90" s="287" customFormat="1" ht="15" hidden="1" customHeight="1" spans="1:7">
      <c r="A90" s="314"/>
      <c r="B90" s="348"/>
      <c r="C90" s="332"/>
      <c r="D90" s="316"/>
      <c r="E90" s="316" t="s">
        <v>1807</v>
      </c>
      <c r="F90" s="317" t="s">
        <v>10</v>
      </c>
      <c r="G90" s="316" t="s">
        <v>11</v>
      </c>
    </row>
    <row r="91" s="287" customFormat="1" ht="15" hidden="1" customHeight="1" spans="1:7">
      <c r="A91" s="314"/>
      <c r="B91" s="341" t="s">
        <v>1552</v>
      </c>
      <c r="C91" s="343" t="s">
        <v>1058</v>
      </c>
      <c r="D91" s="328" t="s">
        <v>1597</v>
      </c>
      <c r="E91" s="345">
        <f>F91-5</f>
        <v>43556</v>
      </c>
      <c r="F91" s="346">
        <v>43561</v>
      </c>
      <c r="G91" s="346">
        <f>F91+44</f>
        <v>43605</v>
      </c>
    </row>
    <row r="92" s="287" customFormat="1" ht="15" hidden="1" customHeight="1" spans="1:7">
      <c r="A92" s="314"/>
      <c r="B92" s="341" t="s">
        <v>1835</v>
      </c>
      <c r="C92" s="343" t="s">
        <v>1034</v>
      </c>
      <c r="D92" s="328"/>
      <c r="E92" s="345">
        <f>F92-5</f>
        <v>43563</v>
      </c>
      <c r="F92" s="346">
        <f>F91+7</f>
        <v>43568</v>
      </c>
      <c r="G92" s="346">
        <f>F92+44</f>
        <v>43612</v>
      </c>
    </row>
    <row r="93" s="287" customFormat="1" ht="15" hidden="1" customHeight="1" spans="1:7">
      <c r="A93" s="314"/>
      <c r="B93" s="341" t="s">
        <v>1836</v>
      </c>
      <c r="C93" s="343" t="s">
        <v>1034</v>
      </c>
      <c r="D93" s="328"/>
      <c r="E93" s="345">
        <f>F93-5</f>
        <v>43570</v>
      </c>
      <c r="F93" s="346">
        <f>F92+7</f>
        <v>43575</v>
      </c>
      <c r="G93" s="346">
        <f>F93+44</f>
        <v>43619</v>
      </c>
    </row>
    <row r="94" s="287" customFormat="1" ht="15" hidden="1" customHeight="1" spans="1:7">
      <c r="A94" s="314"/>
      <c r="B94" s="341" t="s">
        <v>1837</v>
      </c>
      <c r="C94" s="349" t="s">
        <v>1034</v>
      </c>
      <c r="D94" s="328"/>
      <c r="E94" s="345">
        <f>F94-5</f>
        <v>43577</v>
      </c>
      <c r="F94" s="346">
        <f>F93+7</f>
        <v>43582</v>
      </c>
      <c r="G94" s="346">
        <f>F94+44</f>
        <v>43626</v>
      </c>
    </row>
    <row r="95" s="287" customFormat="1" ht="15" hidden="1" customHeight="1" spans="1:7">
      <c r="A95" s="314"/>
      <c r="B95" s="341" t="s">
        <v>1838</v>
      </c>
      <c r="C95" s="343" t="s">
        <v>1058</v>
      </c>
      <c r="D95" s="328"/>
      <c r="E95" s="345">
        <f>F95-5</f>
        <v>43584</v>
      </c>
      <c r="F95" s="346">
        <f>F94+7</f>
        <v>43589</v>
      </c>
      <c r="G95" s="346">
        <f>F95+44</f>
        <v>43633</v>
      </c>
    </row>
    <row r="96" s="287" customFormat="1" ht="15" customHeight="1" spans="1:7">
      <c r="A96" s="314"/>
      <c r="B96" s="315" t="s">
        <v>5</v>
      </c>
      <c r="C96" s="335" t="s">
        <v>6</v>
      </c>
      <c r="D96" s="316" t="s">
        <v>1804</v>
      </c>
      <c r="E96" s="316" t="s">
        <v>1805</v>
      </c>
      <c r="F96" s="317" t="s">
        <v>1806</v>
      </c>
      <c r="G96" s="316" t="s">
        <v>1826</v>
      </c>
    </row>
    <row r="97" s="287" customFormat="1" ht="15" customHeight="1" spans="1:7">
      <c r="A97" s="314"/>
      <c r="B97" s="315"/>
      <c r="C97" s="332"/>
      <c r="D97" s="316"/>
      <c r="E97" s="316" t="s">
        <v>1807</v>
      </c>
      <c r="F97" s="317" t="s">
        <v>10</v>
      </c>
      <c r="G97" s="316" t="s">
        <v>11</v>
      </c>
    </row>
    <row r="98" s="287" customFormat="1" ht="15" customHeight="1" spans="1:7">
      <c r="A98" s="314"/>
      <c r="B98" s="350" t="s">
        <v>1839</v>
      </c>
      <c r="C98" s="318" t="s">
        <v>36</v>
      </c>
      <c r="D98" s="328" t="s">
        <v>1663</v>
      </c>
      <c r="E98" s="345">
        <f>F98-7</f>
        <v>44372</v>
      </c>
      <c r="F98" s="346">
        <v>44379</v>
      </c>
      <c r="G98" s="346">
        <f>F98+41</f>
        <v>44420</v>
      </c>
    </row>
    <row r="99" s="287" customFormat="1" ht="15" customHeight="1" spans="1:7">
      <c r="A99" s="314"/>
      <c r="B99" s="350" t="s">
        <v>875</v>
      </c>
      <c r="C99" s="318" t="s">
        <v>246</v>
      </c>
      <c r="D99" s="328"/>
      <c r="E99" s="345">
        <f>F99-7</f>
        <v>44379</v>
      </c>
      <c r="F99" s="346">
        <f>F98+7</f>
        <v>44386</v>
      </c>
      <c r="G99" s="346">
        <f>F99+41</f>
        <v>44427</v>
      </c>
    </row>
    <row r="100" s="287" customFormat="1" ht="15" customHeight="1" spans="1:7">
      <c r="A100" s="314"/>
      <c r="B100" s="350" t="s">
        <v>39</v>
      </c>
      <c r="C100" s="318" t="s">
        <v>40</v>
      </c>
      <c r="D100" s="328"/>
      <c r="E100" s="345">
        <f>F100-7</f>
        <v>44386</v>
      </c>
      <c r="F100" s="346">
        <f>F99+7</f>
        <v>44393</v>
      </c>
      <c r="G100" s="346">
        <f>F100+41</f>
        <v>44434</v>
      </c>
    </row>
    <row r="101" s="287" customFormat="1" ht="15" customHeight="1" spans="1:7">
      <c r="A101" s="314"/>
      <c r="B101" s="350" t="s">
        <v>41</v>
      </c>
      <c r="C101" s="318" t="s">
        <v>42</v>
      </c>
      <c r="D101" s="328"/>
      <c r="E101" s="345">
        <f>F101-7</f>
        <v>44393</v>
      </c>
      <c r="F101" s="346">
        <f>F100+7</f>
        <v>44400</v>
      </c>
      <c r="G101" s="346">
        <f>F101+41</f>
        <v>44441</v>
      </c>
    </row>
    <row r="102" s="287" customFormat="1" ht="15" customHeight="1" spans="1:7">
      <c r="A102" s="314"/>
      <c r="B102" s="350" t="s">
        <v>875</v>
      </c>
      <c r="C102" s="350" t="s">
        <v>1840</v>
      </c>
      <c r="D102" s="328"/>
      <c r="E102" s="345">
        <f>F102-7</f>
        <v>44400</v>
      </c>
      <c r="F102" s="346">
        <f>F101+7</f>
        <v>44407</v>
      </c>
      <c r="G102" s="346">
        <f>F102+41</f>
        <v>44448</v>
      </c>
    </row>
    <row r="103" s="288" customFormat="1" ht="15.95" customHeight="1" spans="1:6">
      <c r="A103" s="314" t="s">
        <v>113</v>
      </c>
      <c r="B103" s="314"/>
      <c r="C103" s="351"/>
      <c r="F103" s="326"/>
    </row>
    <row r="104" s="287" customFormat="1" ht="15" customHeight="1" spans="1:7">
      <c r="A104" s="314"/>
      <c r="B104" s="352" t="s">
        <v>5</v>
      </c>
      <c r="C104" s="335" t="s">
        <v>6</v>
      </c>
      <c r="D104" s="335" t="s">
        <v>1804</v>
      </c>
      <c r="E104" s="316" t="s">
        <v>1805</v>
      </c>
      <c r="F104" s="317" t="s">
        <v>1806</v>
      </c>
      <c r="G104" s="316" t="s">
        <v>113</v>
      </c>
    </row>
    <row r="105" s="287" customFormat="1" ht="15" customHeight="1" spans="1:7">
      <c r="A105" s="314"/>
      <c r="B105" s="353"/>
      <c r="C105" s="332"/>
      <c r="D105" s="332"/>
      <c r="E105" s="316" t="s">
        <v>1807</v>
      </c>
      <c r="F105" s="354" t="s">
        <v>10</v>
      </c>
      <c r="G105" s="335" t="s">
        <v>11</v>
      </c>
    </row>
    <row r="106" s="287" customFormat="1" ht="15" customHeight="1" spans="1:7">
      <c r="A106" s="314"/>
      <c r="B106" s="350" t="s">
        <v>875</v>
      </c>
      <c r="C106" s="350" t="s">
        <v>246</v>
      </c>
      <c r="D106" s="355" t="s">
        <v>1569</v>
      </c>
      <c r="E106" s="356">
        <f>F106-6</f>
        <v>44378</v>
      </c>
      <c r="F106" s="357">
        <v>44384</v>
      </c>
      <c r="G106" s="358">
        <f>F106+33</f>
        <v>44417</v>
      </c>
    </row>
    <row r="107" s="287" customFormat="1" ht="15" customHeight="1" spans="1:7">
      <c r="A107" s="314"/>
      <c r="B107" s="350" t="s">
        <v>143</v>
      </c>
      <c r="C107" s="350" t="s">
        <v>1841</v>
      </c>
      <c r="D107" s="355"/>
      <c r="E107" s="356">
        <f>F107-6</f>
        <v>44385</v>
      </c>
      <c r="F107" s="358">
        <f>F106+7</f>
        <v>44391</v>
      </c>
      <c r="G107" s="358">
        <f>F107+33</f>
        <v>44424</v>
      </c>
    </row>
    <row r="108" s="287" customFormat="1" ht="15" customHeight="1" spans="1:7">
      <c r="A108" s="314"/>
      <c r="B108" s="350" t="s">
        <v>145</v>
      </c>
      <c r="C108" s="350" t="s">
        <v>146</v>
      </c>
      <c r="D108" s="355"/>
      <c r="E108" s="356">
        <f>F108-6</f>
        <v>44392</v>
      </c>
      <c r="F108" s="358">
        <f>F107+7</f>
        <v>44398</v>
      </c>
      <c r="G108" s="358">
        <f>F108+33</f>
        <v>44431</v>
      </c>
    </row>
    <row r="109" s="287" customFormat="1" ht="15" customHeight="1" spans="1:7">
      <c r="A109" s="314"/>
      <c r="B109" s="350" t="s">
        <v>147</v>
      </c>
      <c r="C109" s="350" t="s">
        <v>1842</v>
      </c>
      <c r="D109" s="355"/>
      <c r="E109" s="356">
        <f>F109-6</f>
        <v>44399</v>
      </c>
      <c r="F109" s="358">
        <f>F108+7</f>
        <v>44405</v>
      </c>
      <c r="G109" s="358">
        <f>F109+33</f>
        <v>44438</v>
      </c>
    </row>
    <row r="110" s="287" customFormat="1" ht="15" customHeight="1" spans="1:7">
      <c r="A110" s="314"/>
      <c r="B110" s="350" t="s">
        <v>1843</v>
      </c>
      <c r="C110" s="350" t="s">
        <v>1844</v>
      </c>
      <c r="D110" s="355"/>
      <c r="E110" s="356">
        <f>F110-6</f>
        <v>44406</v>
      </c>
      <c r="F110" s="358">
        <f>F109+7</f>
        <v>44412</v>
      </c>
      <c r="G110" s="358">
        <f>F110+33</f>
        <v>44445</v>
      </c>
    </row>
    <row r="111" s="288" customFormat="1" ht="15" customHeight="1" spans="1:7">
      <c r="A111" s="314" t="s">
        <v>1845</v>
      </c>
      <c r="B111" s="314"/>
      <c r="C111" s="325"/>
      <c r="D111" s="326"/>
      <c r="E111" s="326"/>
      <c r="F111" s="327"/>
      <c r="G111" s="359"/>
    </row>
    <row r="112" s="287" customFormat="1" ht="15" customHeight="1" spans="1:7">
      <c r="A112" s="314"/>
      <c r="B112" s="360" t="s">
        <v>5</v>
      </c>
      <c r="C112" s="335" t="s">
        <v>6</v>
      </c>
      <c r="D112" s="316" t="s">
        <v>1804</v>
      </c>
      <c r="E112" s="316" t="s">
        <v>1805</v>
      </c>
      <c r="F112" s="317" t="s">
        <v>1806</v>
      </c>
      <c r="G112" s="316" t="s">
        <v>1845</v>
      </c>
    </row>
    <row r="113" s="287" customFormat="1" ht="15" customHeight="1" spans="1:7">
      <c r="A113" s="314"/>
      <c r="B113" s="361"/>
      <c r="C113" s="332"/>
      <c r="D113" s="316"/>
      <c r="E113" s="316" t="s">
        <v>1807</v>
      </c>
      <c r="F113" s="317" t="s">
        <v>10</v>
      </c>
      <c r="G113" s="332" t="s">
        <v>11</v>
      </c>
    </row>
    <row r="114" s="287" customFormat="1" ht="15" customHeight="1" spans="1:7">
      <c r="A114" s="314"/>
      <c r="B114" s="350" t="s">
        <v>1846</v>
      </c>
      <c r="C114" s="350" t="s">
        <v>1847</v>
      </c>
      <c r="D114" s="362" t="s">
        <v>1663</v>
      </c>
      <c r="E114" s="363">
        <f>F114-7</f>
        <v>44377</v>
      </c>
      <c r="F114" s="346">
        <v>44384</v>
      </c>
      <c r="G114" s="346">
        <f>F114+40</f>
        <v>44424</v>
      </c>
    </row>
    <row r="115" s="287" customFormat="1" ht="15" customHeight="1" spans="1:7">
      <c r="A115" s="314"/>
      <c r="B115" s="350" t="s">
        <v>143</v>
      </c>
      <c r="C115" s="350" t="s">
        <v>1582</v>
      </c>
      <c r="D115" s="362"/>
      <c r="E115" s="363">
        <f>F115-7</f>
        <v>44384</v>
      </c>
      <c r="F115" s="346">
        <f>F114+7</f>
        <v>44391</v>
      </c>
      <c r="G115" s="346">
        <f>F115+40</f>
        <v>44431</v>
      </c>
    </row>
    <row r="116" s="287" customFormat="1" ht="15" customHeight="1" spans="1:7">
      <c r="A116" s="314"/>
      <c r="B116" s="350" t="s">
        <v>875</v>
      </c>
      <c r="C116" s="350" t="s">
        <v>246</v>
      </c>
      <c r="D116" s="362"/>
      <c r="E116" s="363">
        <f>F116-7</f>
        <v>44391</v>
      </c>
      <c r="F116" s="346">
        <f>F115+7</f>
        <v>44398</v>
      </c>
      <c r="G116" s="346">
        <f>F116+40</f>
        <v>44438</v>
      </c>
    </row>
    <row r="117" s="287" customFormat="1" ht="15" customHeight="1" spans="1:7">
      <c r="A117" s="314"/>
      <c r="B117" s="350" t="s">
        <v>147</v>
      </c>
      <c r="C117" s="350" t="s">
        <v>1848</v>
      </c>
      <c r="D117" s="362"/>
      <c r="E117" s="363">
        <f>F117-7</f>
        <v>44398</v>
      </c>
      <c r="F117" s="346">
        <f>F116+7</f>
        <v>44405</v>
      </c>
      <c r="G117" s="346">
        <f>F117+40</f>
        <v>44445</v>
      </c>
    </row>
    <row r="118" s="287" customFormat="1" ht="15" customHeight="1" spans="1:7">
      <c r="A118" s="314"/>
      <c r="B118" s="350" t="s">
        <v>1843</v>
      </c>
      <c r="C118" s="350" t="s">
        <v>1849</v>
      </c>
      <c r="D118" s="362"/>
      <c r="E118" s="363">
        <f>F118-7</f>
        <v>44405</v>
      </c>
      <c r="F118" s="346">
        <f>F117+7</f>
        <v>44412</v>
      </c>
      <c r="G118" s="346">
        <f>F118+40</f>
        <v>44452</v>
      </c>
    </row>
    <row r="119" s="288" customFormat="1" ht="17.25" customHeight="1" spans="1:8">
      <c r="A119" s="314" t="s">
        <v>1850</v>
      </c>
      <c r="B119" s="314"/>
      <c r="C119" s="325"/>
      <c r="D119" s="326"/>
      <c r="E119" s="326"/>
      <c r="F119" s="327"/>
      <c r="G119" s="327"/>
      <c r="H119" s="364"/>
    </row>
    <row r="120" s="287" customFormat="1" ht="15" hidden="1" customHeight="1" spans="1:8">
      <c r="A120" s="314"/>
      <c r="B120" s="365" t="s">
        <v>5</v>
      </c>
      <c r="C120" s="335" t="s">
        <v>6</v>
      </c>
      <c r="D120" s="335" t="s">
        <v>1804</v>
      </c>
      <c r="E120" s="335" t="s">
        <v>1805</v>
      </c>
      <c r="F120" s="317" t="s">
        <v>1806</v>
      </c>
      <c r="G120" s="335" t="s">
        <v>1850</v>
      </c>
      <c r="H120" s="366"/>
    </row>
    <row r="121" s="287" customFormat="1" ht="15" hidden="1" customHeight="1" spans="1:8">
      <c r="A121" s="314"/>
      <c r="B121" s="367"/>
      <c r="C121" s="332"/>
      <c r="D121" s="337"/>
      <c r="E121" s="316" t="s">
        <v>1807</v>
      </c>
      <c r="F121" s="336" t="s">
        <v>10</v>
      </c>
      <c r="G121" s="316" t="s">
        <v>11</v>
      </c>
      <c r="H121" s="289"/>
    </row>
    <row r="122" s="287" customFormat="1" ht="15" hidden="1" customHeight="1" spans="1:7">
      <c r="A122" s="314"/>
      <c r="B122" s="318" t="s">
        <v>1817</v>
      </c>
      <c r="C122" s="318" t="s">
        <v>1058</v>
      </c>
      <c r="D122" s="328" t="s">
        <v>1542</v>
      </c>
      <c r="E122" s="329">
        <f>F122-5</f>
        <v>43799</v>
      </c>
      <c r="F122" s="321">
        <v>43804</v>
      </c>
      <c r="G122" s="330">
        <f>F122+40</f>
        <v>43844</v>
      </c>
    </row>
    <row r="123" s="287" customFormat="1" ht="15" hidden="1" customHeight="1" spans="1:7">
      <c r="A123" s="314"/>
      <c r="B123" s="318" t="s">
        <v>1818</v>
      </c>
      <c r="C123" s="318" t="s">
        <v>68</v>
      </c>
      <c r="D123" s="328"/>
      <c r="E123" s="329">
        <f>F123-5</f>
        <v>43806</v>
      </c>
      <c r="F123" s="330">
        <f>F122+7</f>
        <v>43811</v>
      </c>
      <c r="G123" s="330">
        <f>F123+40</f>
        <v>43851</v>
      </c>
    </row>
    <row r="124" s="287" customFormat="1" ht="15" hidden="1" customHeight="1" spans="1:7">
      <c r="A124" s="314"/>
      <c r="B124" s="318" t="s">
        <v>1819</v>
      </c>
      <c r="C124" s="318" t="s">
        <v>1034</v>
      </c>
      <c r="D124" s="328"/>
      <c r="E124" s="329">
        <f>F124-5</f>
        <v>43813</v>
      </c>
      <c r="F124" s="330">
        <f>F123+7</f>
        <v>43818</v>
      </c>
      <c r="G124" s="330">
        <f>F124+40</f>
        <v>43858</v>
      </c>
    </row>
    <row r="125" s="287" customFormat="1" ht="15" hidden="1" spans="1:11">
      <c r="A125" s="314"/>
      <c r="B125" s="318" t="s">
        <v>811</v>
      </c>
      <c r="C125" s="323" t="s">
        <v>68</v>
      </c>
      <c r="D125" s="328"/>
      <c r="E125" s="329">
        <f>F125-5</f>
        <v>43820</v>
      </c>
      <c r="F125" s="330">
        <f>F124+7</f>
        <v>43825</v>
      </c>
      <c r="G125" s="330">
        <f>F125+40</f>
        <v>43865</v>
      </c>
      <c r="H125" s="289"/>
      <c r="I125" s="289"/>
      <c r="J125" s="289"/>
      <c r="K125" s="289"/>
    </row>
    <row r="126" s="287" customFormat="1" ht="15" hidden="1" spans="1:11">
      <c r="A126" s="314"/>
      <c r="B126" s="318" t="s">
        <v>15</v>
      </c>
      <c r="C126" s="323" t="s">
        <v>1034</v>
      </c>
      <c r="D126" s="328"/>
      <c r="E126" s="329">
        <f>F126-5</f>
        <v>43827</v>
      </c>
      <c r="F126" s="330">
        <f>F125+7</f>
        <v>43832</v>
      </c>
      <c r="G126" s="330">
        <f>F126+40</f>
        <v>43872</v>
      </c>
      <c r="H126" s="289"/>
      <c r="I126" s="289"/>
      <c r="J126" s="289"/>
      <c r="K126" s="289"/>
    </row>
    <row r="127" s="287" customFormat="1" ht="15" customHeight="1" spans="1:8">
      <c r="A127" s="314"/>
      <c r="B127" s="360" t="s">
        <v>5</v>
      </c>
      <c r="C127" s="335" t="s">
        <v>6</v>
      </c>
      <c r="D127" s="335" t="s">
        <v>1804</v>
      </c>
      <c r="E127" s="335" t="s">
        <v>1805</v>
      </c>
      <c r="F127" s="317" t="s">
        <v>1806</v>
      </c>
      <c r="G127" s="335" t="s">
        <v>1850</v>
      </c>
      <c r="H127" s="366"/>
    </row>
    <row r="128" s="287" customFormat="1" ht="15" customHeight="1" spans="1:8">
      <c r="A128" s="314"/>
      <c r="B128" s="361"/>
      <c r="C128" s="332"/>
      <c r="D128" s="337"/>
      <c r="E128" s="316" t="s">
        <v>1807</v>
      </c>
      <c r="F128" s="336" t="s">
        <v>10</v>
      </c>
      <c r="G128" s="316" t="s">
        <v>11</v>
      </c>
      <c r="H128" s="289"/>
    </row>
    <row r="129" s="287" customFormat="1" ht="15" customHeight="1" spans="1:7">
      <c r="A129" s="314"/>
      <c r="B129" s="318" t="s">
        <v>12</v>
      </c>
      <c r="C129" s="318" t="s">
        <v>13</v>
      </c>
      <c r="D129" s="328" t="s">
        <v>1658</v>
      </c>
      <c r="E129" s="329">
        <f>F129-6</f>
        <v>44372</v>
      </c>
      <c r="F129" s="321">
        <v>44378</v>
      </c>
      <c r="G129" s="330">
        <f>F129+40</f>
        <v>44418</v>
      </c>
    </row>
    <row r="130" s="287" customFormat="1" ht="15" customHeight="1" spans="1:7">
      <c r="A130" s="314"/>
      <c r="B130" s="318" t="s">
        <v>15</v>
      </c>
      <c r="C130" s="318" t="s">
        <v>16</v>
      </c>
      <c r="D130" s="328"/>
      <c r="E130" s="329">
        <f>F130-6</f>
        <v>44379</v>
      </c>
      <c r="F130" s="330">
        <f>F129+7</f>
        <v>44385</v>
      </c>
      <c r="G130" s="330">
        <f>F130+40</f>
        <v>44425</v>
      </c>
    </row>
    <row r="131" s="287" customFormat="1" ht="15" customHeight="1" spans="1:7">
      <c r="A131" s="314"/>
      <c r="B131" s="318" t="s">
        <v>17</v>
      </c>
      <c r="C131" s="318" t="s">
        <v>16</v>
      </c>
      <c r="D131" s="328"/>
      <c r="E131" s="329">
        <f>F131-6</f>
        <v>44386</v>
      </c>
      <c r="F131" s="330">
        <f>F130+7</f>
        <v>44392</v>
      </c>
      <c r="G131" s="330">
        <f>F131+40</f>
        <v>44432</v>
      </c>
    </row>
    <row r="132" s="287" customFormat="1" ht="15" spans="1:11">
      <c r="A132" s="314"/>
      <c r="B132" s="318" t="s">
        <v>18</v>
      </c>
      <c r="C132" s="323" t="s">
        <v>19</v>
      </c>
      <c r="D132" s="328"/>
      <c r="E132" s="329">
        <f>F132-6</f>
        <v>44393</v>
      </c>
      <c r="F132" s="330">
        <f>F131+7</f>
        <v>44399</v>
      </c>
      <c r="G132" s="330">
        <f>F132+40</f>
        <v>44439</v>
      </c>
      <c r="H132" s="289"/>
      <c r="I132" s="289"/>
      <c r="J132" s="289"/>
      <c r="K132" s="289"/>
    </row>
    <row r="133" s="287" customFormat="1" ht="15" spans="1:11">
      <c r="A133" s="314"/>
      <c r="B133" s="318" t="s">
        <v>20</v>
      </c>
      <c r="C133" s="323" t="s">
        <v>19</v>
      </c>
      <c r="D133" s="328"/>
      <c r="E133" s="329">
        <f>F133-6</f>
        <v>44400</v>
      </c>
      <c r="F133" s="330">
        <f>F132+7</f>
        <v>44406</v>
      </c>
      <c r="G133" s="330">
        <f>F133+40</f>
        <v>44446</v>
      </c>
      <c r="H133" s="289"/>
      <c r="I133" s="289"/>
      <c r="J133" s="289"/>
      <c r="K133" s="289"/>
    </row>
    <row r="134" s="287" customFormat="1" ht="15" hidden="1" customHeight="1" spans="1:8">
      <c r="A134" s="314"/>
      <c r="B134" s="365" t="s">
        <v>5</v>
      </c>
      <c r="C134" s="335" t="s">
        <v>6</v>
      </c>
      <c r="D134" s="335" t="s">
        <v>1804</v>
      </c>
      <c r="E134" s="335" t="s">
        <v>1805</v>
      </c>
      <c r="F134" s="317" t="s">
        <v>1806</v>
      </c>
      <c r="G134" s="335" t="s">
        <v>1850</v>
      </c>
      <c r="H134" s="366"/>
    </row>
    <row r="135" s="287" customFormat="1" ht="15" hidden="1" customHeight="1" spans="1:8">
      <c r="A135" s="314"/>
      <c r="B135" s="367"/>
      <c r="C135" s="332"/>
      <c r="D135" s="332"/>
      <c r="E135" s="316" t="s">
        <v>1807</v>
      </c>
      <c r="F135" s="336" t="s">
        <v>10</v>
      </c>
      <c r="G135" s="316" t="s">
        <v>11</v>
      </c>
      <c r="H135" s="289"/>
    </row>
    <row r="136" s="287" customFormat="1" ht="15" hidden="1" customHeight="1" spans="1:7">
      <c r="A136" s="314"/>
      <c r="B136" s="318" t="s">
        <v>1851</v>
      </c>
      <c r="C136" s="318" t="s">
        <v>1852</v>
      </c>
      <c r="D136" s="319" t="s">
        <v>1820</v>
      </c>
      <c r="E136" s="329">
        <f>F136-5</f>
        <v>43800</v>
      </c>
      <c r="F136" s="321">
        <v>43805</v>
      </c>
      <c r="G136" s="330">
        <f>F136+42</f>
        <v>43847</v>
      </c>
    </row>
    <row r="137" s="287" customFormat="1" ht="15" hidden="1" customHeight="1" spans="1:7">
      <c r="A137" s="314"/>
      <c r="B137" s="318" t="s">
        <v>1853</v>
      </c>
      <c r="C137" s="318" t="s">
        <v>1854</v>
      </c>
      <c r="D137" s="322"/>
      <c r="E137" s="329">
        <f>F137-5</f>
        <v>43807</v>
      </c>
      <c r="F137" s="330">
        <f>F136+7</f>
        <v>43812</v>
      </c>
      <c r="G137" s="330">
        <f>F137+42</f>
        <v>43854</v>
      </c>
    </row>
    <row r="138" s="287" customFormat="1" ht="15" hidden="1" customHeight="1" spans="1:7">
      <c r="A138" s="314"/>
      <c r="B138" s="318" t="s">
        <v>1855</v>
      </c>
      <c r="C138" s="318" t="s">
        <v>1856</v>
      </c>
      <c r="D138" s="322"/>
      <c r="E138" s="329">
        <f>F138-5</f>
        <v>43814</v>
      </c>
      <c r="F138" s="330">
        <f>F137+7</f>
        <v>43819</v>
      </c>
      <c r="G138" s="330">
        <f>F138+42</f>
        <v>43861</v>
      </c>
    </row>
    <row r="139" s="287" customFormat="1" ht="15" hidden="1" spans="1:11">
      <c r="A139" s="314"/>
      <c r="B139" s="318" t="s">
        <v>1857</v>
      </c>
      <c r="C139" s="318" t="s">
        <v>1858</v>
      </c>
      <c r="D139" s="322"/>
      <c r="E139" s="329">
        <f>F139-5</f>
        <v>43821</v>
      </c>
      <c r="F139" s="330">
        <f>F138+7</f>
        <v>43826</v>
      </c>
      <c r="G139" s="330">
        <f>F139+42</f>
        <v>43868</v>
      </c>
      <c r="H139" s="289"/>
      <c r="I139" s="289"/>
      <c r="J139" s="289"/>
      <c r="K139" s="289"/>
    </row>
    <row r="140" s="287" customFormat="1" ht="15" hidden="1" spans="1:11">
      <c r="A140" s="314"/>
      <c r="B140" s="318" t="s">
        <v>1859</v>
      </c>
      <c r="C140" s="318" t="s">
        <v>1054</v>
      </c>
      <c r="D140" s="324"/>
      <c r="E140" s="329">
        <f>F140-5</f>
        <v>43828</v>
      </c>
      <c r="F140" s="330">
        <f>F139+7</f>
        <v>43833</v>
      </c>
      <c r="G140" s="330">
        <f>F140+42</f>
        <v>43875</v>
      </c>
      <c r="H140" s="289"/>
      <c r="I140" s="289"/>
      <c r="J140" s="289"/>
      <c r="K140" s="289"/>
    </row>
    <row r="141" s="287" customFormat="1" ht="15" customHeight="1" spans="1:8">
      <c r="A141" s="314"/>
      <c r="B141" s="360" t="s">
        <v>5</v>
      </c>
      <c r="C141" s="335" t="s">
        <v>6</v>
      </c>
      <c r="D141" s="335" t="s">
        <v>1804</v>
      </c>
      <c r="E141" s="335" t="s">
        <v>1805</v>
      </c>
      <c r="F141" s="317" t="s">
        <v>1806</v>
      </c>
      <c r="G141" s="335" t="s">
        <v>1850</v>
      </c>
      <c r="H141" s="366"/>
    </row>
    <row r="142" s="287" customFormat="1" ht="15" customHeight="1" spans="1:8">
      <c r="A142" s="314"/>
      <c r="B142" s="361"/>
      <c r="C142" s="332"/>
      <c r="D142" s="337"/>
      <c r="E142" s="316" t="s">
        <v>1807</v>
      </c>
      <c r="F142" s="336" t="s">
        <v>10</v>
      </c>
      <c r="G142" s="316" t="s">
        <v>11</v>
      </c>
      <c r="H142" s="289"/>
    </row>
    <row r="143" s="287" customFormat="1" ht="15" customHeight="1" spans="1:7">
      <c r="A143" s="314"/>
      <c r="B143" s="318" t="s">
        <v>1860</v>
      </c>
      <c r="C143" s="318" t="s">
        <v>593</v>
      </c>
      <c r="D143" s="328" t="s">
        <v>1820</v>
      </c>
      <c r="E143" s="329">
        <f>F143-7</f>
        <v>44372</v>
      </c>
      <c r="F143" s="321">
        <v>44379</v>
      </c>
      <c r="G143" s="330">
        <f>F143+42</f>
        <v>44421</v>
      </c>
    </row>
    <row r="144" s="287" customFormat="1" ht="15" customHeight="1" spans="1:7">
      <c r="A144" s="314"/>
      <c r="B144" s="318" t="s">
        <v>1861</v>
      </c>
      <c r="C144" s="318" t="s">
        <v>48</v>
      </c>
      <c r="D144" s="328"/>
      <c r="E144" s="329">
        <f>F144-9</f>
        <v>44377</v>
      </c>
      <c r="F144" s="330">
        <f>F143+7</f>
        <v>44386</v>
      </c>
      <c r="G144" s="330">
        <f>F144+42</f>
        <v>44428</v>
      </c>
    </row>
    <row r="145" s="287" customFormat="1" ht="15" customHeight="1" spans="1:7">
      <c r="A145" s="314"/>
      <c r="B145" s="318" t="s">
        <v>1862</v>
      </c>
      <c r="C145" s="318" t="s">
        <v>50</v>
      </c>
      <c r="D145" s="328"/>
      <c r="E145" s="329">
        <f>F145-7</f>
        <v>44386</v>
      </c>
      <c r="F145" s="330">
        <f>F144+7</f>
        <v>44393</v>
      </c>
      <c r="G145" s="330">
        <f>F145+42</f>
        <v>44435</v>
      </c>
    </row>
    <row r="146" s="287" customFormat="1" ht="15" spans="1:11">
      <c r="A146" s="314"/>
      <c r="B146" s="318" t="s">
        <v>1863</v>
      </c>
      <c r="C146" s="318" t="s">
        <v>52</v>
      </c>
      <c r="D146" s="328"/>
      <c r="E146" s="329">
        <f>F146-7</f>
        <v>44393</v>
      </c>
      <c r="F146" s="330">
        <f>F145+7</f>
        <v>44400</v>
      </c>
      <c r="G146" s="330">
        <f>F146+42</f>
        <v>44442</v>
      </c>
      <c r="H146" s="289"/>
      <c r="I146" s="289"/>
      <c r="J146" s="289"/>
      <c r="K146" s="289"/>
    </row>
    <row r="147" s="287" customFormat="1" ht="15" spans="1:11">
      <c r="A147" s="314"/>
      <c r="B147" s="318" t="s">
        <v>1864</v>
      </c>
      <c r="C147" s="318" t="s">
        <v>54</v>
      </c>
      <c r="D147" s="328"/>
      <c r="E147" s="329">
        <f>F147-7</f>
        <v>44400</v>
      </c>
      <c r="F147" s="330">
        <f>F146+7</f>
        <v>44407</v>
      </c>
      <c r="G147" s="330">
        <f>F147+42</f>
        <v>44449</v>
      </c>
      <c r="H147" s="289"/>
      <c r="I147" s="289"/>
      <c r="J147" s="289"/>
      <c r="K147" s="289"/>
    </row>
    <row r="148" s="288" customFormat="1" ht="15" spans="1:11">
      <c r="A148" s="314" t="s">
        <v>1865</v>
      </c>
      <c r="B148" s="314"/>
      <c r="C148" s="351"/>
      <c r="D148" s="326"/>
      <c r="E148" s="326"/>
      <c r="F148" s="327"/>
      <c r="G148" s="327"/>
      <c r="H148" s="364"/>
      <c r="I148" s="364"/>
      <c r="J148" s="364"/>
      <c r="K148" s="364"/>
    </row>
    <row r="149" s="287" customFormat="1" ht="15" spans="1:11">
      <c r="A149" s="314"/>
      <c r="B149" s="315" t="s">
        <v>5</v>
      </c>
      <c r="C149" s="316" t="s">
        <v>6</v>
      </c>
      <c r="D149" s="316" t="s">
        <v>1804</v>
      </c>
      <c r="E149" s="316" t="s">
        <v>1805</v>
      </c>
      <c r="F149" s="317" t="s">
        <v>1806</v>
      </c>
      <c r="G149" s="316" t="s">
        <v>1865</v>
      </c>
      <c r="H149" s="289"/>
      <c r="I149" s="289"/>
      <c r="J149" s="289"/>
      <c r="K149" s="289"/>
    </row>
    <row r="150" s="287" customFormat="1" ht="15" spans="1:11">
      <c r="A150" s="314"/>
      <c r="B150" s="360"/>
      <c r="C150" s="335"/>
      <c r="D150" s="316"/>
      <c r="E150" s="316" t="s">
        <v>1807</v>
      </c>
      <c r="F150" s="317" t="s">
        <v>10</v>
      </c>
      <c r="G150" s="316" t="s">
        <v>11</v>
      </c>
      <c r="H150" s="368"/>
      <c r="I150" s="289"/>
      <c r="J150" s="289"/>
      <c r="K150" s="289"/>
    </row>
    <row r="151" s="287" customFormat="1" ht="15" spans="1:11">
      <c r="A151" s="314"/>
      <c r="B151" s="350" t="s">
        <v>875</v>
      </c>
      <c r="C151" s="350" t="s">
        <v>246</v>
      </c>
      <c r="D151" s="369" t="s">
        <v>1726</v>
      </c>
      <c r="E151" s="363">
        <f>F151-8</f>
        <v>44370</v>
      </c>
      <c r="F151" s="357">
        <v>44378</v>
      </c>
      <c r="G151" s="346">
        <f>F151+31</f>
        <v>44409</v>
      </c>
      <c r="H151" s="289"/>
      <c r="I151" s="289"/>
      <c r="J151" s="289"/>
      <c r="K151" s="289"/>
    </row>
    <row r="152" s="287" customFormat="1" ht="15" spans="1:11">
      <c r="A152" s="314"/>
      <c r="B152" s="350" t="s">
        <v>875</v>
      </c>
      <c r="C152" s="323" t="s">
        <v>246</v>
      </c>
      <c r="D152" s="370"/>
      <c r="E152" s="363">
        <f>F152-8</f>
        <v>44377</v>
      </c>
      <c r="F152" s="346">
        <f>F151+7</f>
        <v>44385</v>
      </c>
      <c r="G152" s="346">
        <f>F152+31</f>
        <v>44416</v>
      </c>
      <c r="H152" s="289"/>
      <c r="I152" s="289"/>
      <c r="J152" s="289"/>
      <c r="K152" s="289"/>
    </row>
    <row r="153" s="287" customFormat="1" ht="15" spans="1:11">
      <c r="A153" s="314"/>
      <c r="B153" s="350" t="s">
        <v>137</v>
      </c>
      <c r="C153" s="323" t="s">
        <v>64</v>
      </c>
      <c r="D153" s="370"/>
      <c r="E153" s="363">
        <f>F153-8</f>
        <v>44384</v>
      </c>
      <c r="F153" s="346">
        <f>F152+7</f>
        <v>44392</v>
      </c>
      <c r="G153" s="346">
        <f>F153+31</f>
        <v>44423</v>
      </c>
      <c r="H153" s="289"/>
      <c r="I153" s="289"/>
      <c r="J153" s="289"/>
      <c r="K153" s="289"/>
    </row>
    <row r="154" s="285" customFormat="1" ht="15" spans="1:11">
      <c r="A154" s="371"/>
      <c r="B154" s="350" t="s">
        <v>138</v>
      </c>
      <c r="C154" s="323" t="s">
        <v>139</v>
      </c>
      <c r="D154" s="370"/>
      <c r="E154" s="363">
        <f>F154-8</f>
        <v>44391</v>
      </c>
      <c r="F154" s="346">
        <f>F153+7</f>
        <v>44399</v>
      </c>
      <c r="G154" s="346">
        <f>F154+31</f>
        <v>44430</v>
      </c>
      <c r="H154" s="366"/>
      <c r="I154" s="376"/>
      <c r="J154" s="376"/>
      <c r="K154" s="376"/>
    </row>
    <row r="155" spans="2:7">
      <c r="B155" s="350" t="s">
        <v>1866</v>
      </c>
      <c r="C155" s="323" t="s">
        <v>1867</v>
      </c>
      <c r="D155" s="372"/>
      <c r="E155" s="363">
        <f>F155-8</f>
        <v>44398</v>
      </c>
      <c r="F155" s="346">
        <f>F154+7</f>
        <v>44406</v>
      </c>
      <c r="G155" s="346">
        <f>F155+31</f>
        <v>44437</v>
      </c>
    </row>
    <row r="156" s="287" customFormat="1" ht="15" hidden="1" spans="1:11">
      <c r="A156" s="314"/>
      <c r="B156" s="342" t="s">
        <v>5</v>
      </c>
      <c r="C156" s="316" t="s">
        <v>6</v>
      </c>
      <c r="D156" s="316" t="s">
        <v>1804</v>
      </c>
      <c r="E156" s="316" t="s">
        <v>1805</v>
      </c>
      <c r="F156" s="317" t="s">
        <v>1806</v>
      </c>
      <c r="G156" s="316" t="s">
        <v>1865</v>
      </c>
      <c r="H156" s="289"/>
      <c r="I156" s="289"/>
      <c r="J156" s="289"/>
      <c r="K156" s="289"/>
    </row>
    <row r="157" s="287" customFormat="1" ht="15" hidden="1" spans="1:11">
      <c r="A157" s="314"/>
      <c r="B157" s="365"/>
      <c r="C157" s="335"/>
      <c r="D157" s="316"/>
      <c r="E157" s="316" t="s">
        <v>1807</v>
      </c>
      <c r="F157" s="317" t="s">
        <v>10</v>
      </c>
      <c r="G157" s="316" t="s">
        <v>11</v>
      </c>
      <c r="H157" s="368"/>
      <c r="I157" s="289"/>
      <c r="J157" s="289"/>
      <c r="K157" s="289"/>
    </row>
    <row r="158" s="287" customFormat="1" ht="15" hidden="1" spans="1:11">
      <c r="A158" s="314"/>
      <c r="B158" s="350" t="s">
        <v>1868</v>
      </c>
      <c r="C158" s="350" t="s">
        <v>88</v>
      </c>
      <c r="D158" s="369" t="s">
        <v>1597</v>
      </c>
      <c r="E158" s="363">
        <f>F158-7</f>
        <v>44286</v>
      </c>
      <c r="F158" s="357">
        <v>44293</v>
      </c>
      <c r="G158" s="346">
        <f>F158+35</f>
        <v>44328</v>
      </c>
      <c r="H158" s="289"/>
      <c r="I158" s="289"/>
      <c r="J158" s="289"/>
      <c r="K158" s="289"/>
    </row>
    <row r="159" s="287" customFormat="1" ht="15" hidden="1" spans="1:11">
      <c r="A159" s="314"/>
      <c r="B159" s="350" t="s">
        <v>153</v>
      </c>
      <c r="C159" s="323" t="s">
        <v>64</v>
      </c>
      <c r="D159" s="370"/>
      <c r="E159" s="363">
        <f>F159-7</f>
        <v>44293</v>
      </c>
      <c r="F159" s="346">
        <f>F158+7</f>
        <v>44300</v>
      </c>
      <c r="G159" s="346">
        <f>F159+35</f>
        <v>44335</v>
      </c>
      <c r="H159" s="289"/>
      <c r="I159" s="289"/>
      <c r="J159" s="289"/>
      <c r="K159" s="289"/>
    </row>
    <row r="160" s="287" customFormat="1" ht="15" hidden="1" spans="1:11">
      <c r="A160" s="314"/>
      <c r="B160" s="350" t="s">
        <v>875</v>
      </c>
      <c r="C160" s="323" t="s">
        <v>246</v>
      </c>
      <c r="D160" s="370"/>
      <c r="E160" s="363">
        <f>F160-7</f>
        <v>44300</v>
      </c>
      <c r="F160" s="346">
        <f>F159+7</f>
        <v>44307</v>
      </c>
      <c r="G160" s="346">
        <f>F160+35</f>
        <v>44342</v>
      </c>
      <c r="H160" s="289"/>
      <c r="I160" s="289"/>
      <c r="J160" s="289"/>
      <c r="K160" s="289"/>
    </row>
    <row r="161" s="285" customFormat="1" ht="15" hidden="1" spans="1:11">
      <c r="A161" s="371"/>
      <c r="B161" s="350" t="s">
        <v>154</v>
      </c>
      <c r="C161" s="323" t="s">
        <v>66</v>
      </c>
      <c r="D161" s="370"/>
      <c r="E161" s="363">
        <f>F161-7</f>
        <v>44307</v>
      </c>
      <c r="F161" s="346">
        <f>F160+7</f>
        <v>44314</v>
      </c>
      <c r="G161" s="346">
        <f>F161+35</f>
        <v>44349</v>
      </c>
      <c r="H161" s="366"/>
      <c r="I161" s="376"/>
      <c r="J161" s="376"/>
      <c r="K161" s="376"/>
    </row>
    <row r="162" hidden="1" spans="2:7">
      <c r="B162" s="350" t="s">
        <v>155</v>
      </c>
      <c r="C162" s="323" t="s">
        <v>64</v>
      </c>
      <c r="D162" s="372"/>
      <c r="E162" s="363">
        <f>F162-7</f>
        <v>44314</v>
      </c>
      <c r="F162" s="346">
        <f>F161+7</f>
        <v>44321</v>
      </c>
      <c r="G162" s="346">
        <f>F162+35</f>
        <v>44356</v>
      </c>
    </row>
    <row r="163" s="287" customFormat="1" ht="15" hidden="1" spans="1:11">
      <c r="A163" s="314"/>
      <c r="B163" s="334" t="s">
        <v>5</v>
      </c>
      <c r="C163" s="316" t="s">
        <v>6</v>
      </c>
      <c r="D163" s="316" t="s">
        <v>1804</v>
      </c>
      <c r="E163" s="316" t="s">
        <v>1805</v>
      </c>
      <c r="F163" s="317" t="s">
        <v>1806</v>
      </c>
      <c r="G163" s="316" t="s">
        <v>1865</v>
      </c>
      <c r="H163" s="289"/>
      <c r="I163" s="289"/>
      <c r="J163" s="289"/>
      <c r="K163" s="289"/>
    </row>
    <row r="164" s="287" customFormat="1" ht="15" hidden="1" spans="1:11">
      <c r="A164" s="314"/>
      <c r="B164" s="373"/>
      <c r="C164" s="335"/>
      <c r="D164" s="316"/>
      <c r="E164" s="316" t="s">
        <v>1807</v>
      </c>
      <c r="F164" s="317" t="s">
        <v>10</v>
      </c>
      <c r="G164" s="316" t="s">
        <v>11</v>
      </c>
      <c r="H164" s="368"/>
      <c r="I164" s="289"/>
      <c r="J164" s="289"/>
      <c r="K164" s="289"/>
    </row>
    <row r="165" s="287" customFormat="1" ht="15" hidden="1" spans="1:11">
      <c r="A165" s="314"/>
      <c r="B165" s="350" t="s">
        <v>1869</v>
      </c>
      <c r="C165" s="323" t="s">
        <v>1870</v>
      </c>
      <c r="D165" s="369" t="s">
        <v>1663</v>
      </c>
      <c r="E165" s="363">
        <f>F165-5</f>
        <v>43832</v>
      </c>
      <c r="F165" s="357">
        <v>43837</v>
      </c>
      <c r="G165" s="346">
        <f>F165+33</f>
        <v>43870</v>
      </c>
      <c r="H165" s="289"/>
      <c r="I165" s="289"/>
      <c r="J165" s="289"/>
      <c r="K165" s="289"/>
    </row>
    <row r="166" s="287" customFormat="1" ht="15" hidden="1" spans="1:11">
      <c r="A166" s="314"/>
      <c r="B166" s="350" t="s">
        <v>1871</v>
      </c>
      <c r="C166" s="323" t="s">
        <v>1872</v>
      </c>
      <c r="D166" s="370"/>
      <c r="E166" s="363">
        <f>F166-5</f>
        <v>43839</v>
      </c>
      <c r="F166" s="346">
        <f>F165+7</f>
        <v>43844</v>
      </c>
      <c r="G166" s="346">
        <f>F166+33</f>
        <v>43877</v>
      </c>
      <c r="H166" s="289"/>
      <c r="I166" s="289"/>
      <c r="J166" s="289"/>
      <c r="K166" s="289"/>
    </row>
    <row r="167" s="287" customFormat="1" ht="15" hidden="1" spans="1:11">
      <c r="A167" s="314"/>
      <c r="B167" s="350" t="s">
        <v>246</v>
      </c>
      <c r="C167" s="323" t="s">
        <v>246</v>
      </c>
      <c r="D167" s="370"/>
      <c r="E167" s="363">
        <f>F167-5</f>
        <v>43846</v>
      </c>
      <c r="F167" s="346">
        <f>F166+7</f>
        <v>43851</v>
      </c>
      <c r="G167" s="346">
        <f>F167+33</f>
        <v>43884</v>
      </c>
      <c r="H167" s="289"/>
      <c r="I167" s="289"/>
      <c r="J167" s="289"/>
      <c r="K167" s="289"/>
    </row>
    <row r="168" s="285" customFormat="1" ht="15" hidden="1" spans="1:11">
      <c r="A168" s="371"/>
      <c r="B168" s="350" t="s">
        <v>96</v>
      </c>
      <c r="C168" s="323" t="s">
        <v>1873</v>
      </c>
      <c r="D168" s="370"/>
      <c r="E168" s="363">
        <f>F168-5</f>
        <v>43853</v>
      </c>
      <c r="F168" s="346">
        <f>F167+7</f>
        <v>43858</v>
      </c>
      <c r="G168" s="346">
        <f>F168+33</f>
        <v>43891</v>
      </c>
      <c r="H168" s="366"/>
      <c r="I168" s="376"/>
      <c r="J168" s="376"/>
      <c r="K168" s="376"/>
    </row>
    <row r="169" hidden="1" spans="2:7">
      <c r="B169" s="350" t="s">
        <v>246</v>
      </c>
      <c r="C169" s="323" t="s">
        <v>246</v>
      </c>
      <c r="D169" s="372"/>
      <c r="E169" s="363">
        <f>F169-5</f>
        <v>43860</v>
      </c>
      <c r="F169" s="346">
        <f>F168+7</f>
        <v>43865</v>
      </c>
      <c r="G169" s="346">
        <f>F169+33</f>
        <v>43898</v>
      </c>
    </row>
    <row r="170" s="288" customFormat="1" ht="14.1" customHeight="1" spans="1:11">
      <c r="A170" s="314" t="s">
        <v>1874</v>
      </c>
      <c r="B170" s="314"/>
      <c r="C170" s="351"/>
      <c r="D170" s="326"/>
      <c r="E170" s="326"/>
      <c r="F170" s="327"/>
      <c r="G170" s="327"/>
      <c r="H170" s="364"/>
      <c r="I170" s="364"/>
      <c r="J170" s="364"/>
      <c r="K170" s="364"/>
    </row>
    <row r="171" s="287" customFormat="1" ht="15" hidden="1" spans="1:11">
      <c r="A171" s="314"/>
      <c r="B171" s="373" t="s">
        <v>5</v>
      </c>
      <c r="C171" s="335" t="s">
        <v>6</v>
      </c>
      <c r="D171" s="335" t="s">
        <v>1804</v>
      </c>
      <c r="E171" s="316" t="s">
        <v>1805</v>
      </c>
      <c r="F171" s="317" t="s">
        <v>1806</v>
      </c>
      <c r="G171" s="316" t="s">
        <v>1875</v>
      </c>
      <c r="H171" s="289"/>
      <c r="I171" s="289"/>
      <c r="J171" s="289"/>
      <c r="K171" s="289"/>
    </row>
    <row r="172" s="287" customFormat="1" ht="15" hidden="1" spans="1:11">
      <c r="A172" s="314"/>
      <c r="B172" s="331"/>
      <c r="C172" s="332"/>
      <c r="D172" s="332"/>
      <c r="E172" s="316" t="s">
        <v>1807</v>
      </c>
      <c r="F172" s="317" t="s">
        <v>10</v>
      </c>
      <c r="G172" s="316" t="s">
        <v>11</v>
      </c>
      <c r="H172" s="368"/>
      <c r="I172" s="289"/>
      <c r="J172" s="289"/>
      <c r="K172" s="289"/>
    </row>
    <row r="173" s="287" customFormat="1" ht="15" hidden="1" spans="1:11">
      <c r="A173" s="314"/>
      <c r="B173" s="350" t="s">
        <v>1876</v>
      </c>
      <c r="C173" s="350" t="s">
        <v>94</v>
      </c>
      <c r="D173" s="369" t="s">
        <v>1820</v>
      </c>
      <c r="E173" s="363">
        <f>F173-7</f>
        <v>44071</v>
      </c>
      <c r="F173" s="357">
        <v>44078</v>
      </c>
      <c r="G173" s="346">
        <f>F173+34</f>
        <v>44112</v>
      </c>
      <c r="H173" s="289"/>
      <c r="I173" s="289"/>
      <c r="J173" s="289"/>
      <c r="K173" s="289"/>
    </row>
    <row r="174" s="287" customFormat="1" ht="15" hidden="1" spans="1:11">
      <c r="A174" s="314"/>
      <c r="B174" s="350" t="s">
        <v>1853</v>
      </c>
      <c r="C174" s="350" t="s">
        <v>1379</v>
      </c>
      <c r="D174" s="370"/>
      <c r="E174" s="363">
        <f>F174-7</f>
        <v>44078</v>
      </c>
      <c r="F174" s="346">
        <f>F173+7</f>
        <v>44085</v>
      </c>
      <c r="G174" s="346">
        <f>F174+34</f>
        <v>44119</v>
      </c>
      <c r="H174" s="289"/>
      <c r="I174" s="289"/>
      <c r="J174" s="289"/>
      <c r="K174" s="289"/>
    </row>
    <row r="175" s="287" customFormat="1" ht="15" hidden="1" spans="1:11">
      <c r="A175" s="314"/>
      <c r="B175" s="350" t="s">
        <v>1877</v>
      </c>
      <c r="C175" s="350" t="s">
        <v>1878</v>
      </c>
      <c r="D175" s="370"/>
      <c r="E175" s="363">
        <f>F175-7</f>
        <v>44085</v>
      </c>
      <c r="F175" s="346">
        <f>F174+7</f>
        <v>44092</v>
      </c>
      <c r="G175" s="346">
        <f>F175+34</f>
        <v>44126</v>
      </c>
      <c r="H175" s="289"/>
      <c r="I175" s="289"/>
      <c r="J175" s="289"/>
      <c r="K175" s="289"/>
    </row>
    <row r="176" s="285" customFormat="1" ht="15" hidden="1" spans="1:11">
      <c r="A176" s="371"/>
      <c r="B176" s="350" t="s">
        <v>1879</v>
      </c>
      <c r="C176" s="350" t="s">
        <v>59</v>
      </c>
      <c r="D176" s="370"/>
      <c r="E176" s="363">
        <f>F176-7</f>
        <v>44092</v>
      </c>
      <c r="F176" s="346">
        <f>F175+7</f>
        <v>44099</v>
      </c>
      <c r="G176" s="346">
        <f>F176+34</f>
        <v>44133</v>
      </c>
      <c r="H176" s="366"/>
      <c r="I176" s="376"/>
      <c r="J176" s="376"/>
      <c r="K176" s="376"/>
    </row>
    <row r="177" hidden="1" spans="2:7">
      <c r="B177" s="350" t="s">
        <v>1859</v>
      </c>
      <c r="C177" s="350" t="s">
        <v>62</v>
      </c>
      <c r="D177" s="372"/>
      <c r="E177" s="363">
        <f>F177-7</f>
        <v>44099</v>
      </c>
      <c r="F177" s="346">
        <f>F176+7</f>
        <v>44106</v>
      </c>
      <c r="G177" s="346">
        <f>F177+34</f>
        <v>44140</v>
      </c>
    </row>
    <row r="178" s="287" customFormat="1" ht="15" spans="1:11">
      <c r="A178" s="314"/>
      <c r="B178" s="360" t="s">
        <v>5</v>
      </c>
      <c r="C178" s="335" t="s">
        <v>6</v>
      </c>
      <c r="D178" s="335" t="s">
        <v>1804</v>
      </c>
      <c r="E178" s="316" t="s">
        <v>1805</v>
      </c>
      <c r="F178" s="317" t="s">
        <v>1806</v>
      </c>
      <c r="G178" s="316" t="s">
        <v>1875</v>
      </c>
      <c r="H178" s="289"/>
      <c r="I178" s="289"/>
      <c r="J178" s="289"/>
      <c r="K178" s="289"/>
    </row>
    <row r="179" s="287" customFormat="1" ht="15" spans="1:11">
      <c r="A179" s="314"/>
      <c r="B179" s="361"/>
      <c r="C179" s="332"/>
      <c r="D179" s="332"/>
      <c r="E179" s="316" t="s">
        <v>1807</v>
      </c>
      <c r="F179" s="317" t="s">
        <v>10</v>
      </c>
      <c r="G179" s="316" t="s">
        <v>11</v>
      </c>
      <c r="H179" s="368"/>
      <c r="I179" s="289"/>
      <c r="J179" s="289"/>
      <c r="K179" s="289"/>
    </row>
    <row r="180" s="287" customFormat="1" ht="15" spans="1:11">
      <c r="A180" s="314"/>
      <c r="B180" s="350" t="s">
        <v>1831</v>
      </c>
      <c r="C180" s="350" t="s">
        <v>1880</v>
      </c>
      <c r="D180" s="369" t="s">
        <v>1606</v>
      </c>
      <c r="E180" s="363">
        <f>F180-7</f>
        <v>44377</v>
      </c>
      <c r="F180" s="357">
        <v>44384</v>
      </c>
      <c r="G180" s="346">
        <f>F180+34</f>
        <v>44418</v>
      </c>
      <c r="H180" s="289"/>
      <c r="I180" s="289"/>
      <c r="J180" s="289"/>
      <c r="K180" s="289"/>
    </row>
    <row r="181" s="287" customFormat="1" ht="15" spans="1:11">
      <c r="A181" s="314"/>
      <c r="B181" s="374" t="s">
        <v>1881</v>
      </c>
      <c r="C181" s="350" t="s">
        <v>1882</v>
      </c>
      <c r="D181" s="370"/>
      <c r="E181" s="363">
        <f>F181-7</f>
        <v>44384</v>
      </c>
      <c r="F181" s="346">
        <f>F180+7</f>
        <v>44391</v>
      </c>
      <c r="G181" s="346">
        <f>F181+34</f>
        <v>44425</v>
      </c>
      <c r="H181" s="289"/>
      <c r="I181" s="289"/>
      <c r="J181" s="289"/>
      <c r="K181" s="289"/>
    </row>
    <row r="182" s="287" customFormat="1" ht="15" spans="1:11">
      <c r="A182" s="314"/>
      <c r="B182" s="374" t="s">
        <v>1883</v>
      </c>
      <c r="C182" s="350" t="s">
        <v>1884</v>
      </c>
      <c r="D182" s="370"/>
      <c r="E182" s="363">
        <f>F182-7</f>
        <v>44391</v>
      </c>
      <c r="F182" s="346">
        <f>F181+7</f>
        <v>44398</v>
      </c>
      <c r="G182" s="346">
        <f>F182+34</f>
        <v>44432</v>
      </c>
      <c r="H182" s="289"/>
      <c r="I182" s="289"/>
      <c r="J182" s="289"/>
      <c r="K182" s="289"/>
    </row>
    <row r="183" s="285" customFormat="1" ht="15" spans="1:11">
      <c r="A183" s="371"/>
      <c r="B183" s="350" t="s">
        <v>1885</v>
      </c>
      <c r="C183" s="350" t="s">
        <v>1886</v>
      </c>
      <c r="D183" s="370"/>
      <c r="E183" s="363">
        <f>F183-7</f>
        <v>44398</v>
      </c>
      <c r="F183" s="346">
        <f>F182+7</f>
        <v>44405</v>
      </c>
      <c r="G183" s="346">
        <f>F183+34</f>
        <v>44439</v>
      </c>
      <c r="H183" s="366"/>
      <c r="I183" s="376"/>
      <c r="J183" s="376"/>
      <c r="K183" s="376"/>
    </row>
    <row r="184" spans="2:7">
      <c r="B184" s="350" t="s">
        <v>1887</v>
      </c>
      <c r="C184" s="374" t="s">
        <v>1888</v>
      </c>
      <c r="D184" s="372"/>
      <c r="E184" s="363">
        <f>F184-7</f>
        <v>44405</v>
      </c>
      <c r="F184" s="346">
        <f>F183+7</f>
        <v>44412</v>
      </c>
      <c r="G184" s="346">
        <f>F184+34</f>
        <v>44446</v>
      </c>
    </row>
    <row r="185" spans="2:7">
      <c r="B185" s="375"/>
      <c r="C185" s="375"/>
      <c r="D185" s="370"/>
      <c r="E185" s="363"/>
      <c r="F185" s="346"/>
      <c r="G185" s="346"/>
    </row>
    <row r="186" s="287" customFormat="1" ht="15" spans="1:11">
      <c r="A186" s="314"/>
      <c r="B186" s="360" t="s">
        <v>5</v>
      </c>
      <c r="C186" s="335" t="s">
        <v>6</v>
      </c>
      <c r="D186" s="335" t="s">
        <v>1804</v>
      </c>
      <c r="E186" s="316" t="s">
        <v>1805</v>
      </c>
      <c r="F186" s="317" t="s">
        <v>1806</v>
      </c>
      <c r="G186" s="316" t="s">
        <v>1875</v>
      </c>
      <c r="H186" s="289"/>
      <c r="I186" s="289"/>
      <c r="J186" s="289"/>
      <c r="K186" s="289"/>
    </row>
    <row r="187" s="287" customFormat="1" ht="15" spans="1:11">
      <c r="A187" s="314"/>
      <c r="B187" s="361"/>
      <c r="C187" s="332"/>
      <c r="D187" s="332"/>
      <c r="E187" s="316" t="s">
        <v>1807</v>
      </c>
      <c r="F187" s="317" t="s">
        <v>10</v>
      </c>
      <c r="G187" s="316" t="s">
        <v>11</v>
      </c>
      <c r="H187" s="368"/>
      <c r="I187" s="289"/>
      <c r="J187" s="289"/>
      <c r="K187" s="289"/>
    </row>
    <row r="188" s="287" customFormat="1" customHeight="1" spans="1:11">
      <c r="A188" s="314"/>
      <c r="B188" s="350" t="s">
        <v>1266</v>
      </c>
      <c r="C188" s="350" t="s">
        <v>246</v>
      </c>
      <c r="D188" s="355" t="s">
        <v>1597</v>
      </c>
      <c r="E188" s="363">
        <f>F188-7</f>
        <v>44376</v>
      </c>
      <c r="F188" s="357">
        <v>44383</v>
      </c>
      <c r="G188" s="346">
        <f>F188+34</f>
        <v>44417</v>
      </c>
      <c r="H188" s="289"/>
      <c r="I188" s="289"/>
      <c r="J188" s="289"/>
      <c r="K188" s="289"/>
    </row>
    <row r="189" s="287" customFormat="1" ht="15" spans="1:11">
      <c r="A189" s="314"/>
      <c r="B189" s="350" t="s">
        <v>875</v>
      </c>
      <c r="C189" s="350" t="s">
        <v>246</v>
      </c>
      <c r="D189" s="355"/>
      <c r="E189" s="363">
        <f>F189-7</f>
        <v>44383</v>
      </c>
      <c r="F189" s="346">
        <f>F188+7</f>
        <v>44390</v>
      </c>
      <c r="G189" s="346">
        <f>F189+34</f>
        <v>44424</v>
      </c>
      <c r="H189" s="289"/>
      <c r="I189" s="289"/>
      <c r="J189" s="289"/>
      <c r="K189" s="289"/>
    </row>
    <row r="190" s="287" customFormat="1" ht="15" spans="1:11">
      <c r="A190" s="314"/>
      <c r="B190" s="350" t="s">
        <v>138</v>
      </c>
      <c r="C190" s="350" t="s">
        <v>139</v>
      </c>
      <c r="D190" s="355"/>
      <c r="E190" s="363">
        <f>F190-7</f>
        <v>44390</v>
      </c>
      <c r="F190" s="346">
        <f>F189+7</f>
        <v>44397</v>
      </c>
      <c r="G190" s="346">
        <f>F190+34</f>
        <v>44431</v>
      </c>
      <c r="H190" s="289"/>
      <c r="I190" s="289"/>
      <c r="J190" s="289"/>
      <c r="K190" s="289"/>
    </row>
    <row r="191" s="285" customFormat="1" ht="15" spans="1:11">
      <c r="A191" s="371"/>
      <c r="B191" s="350" t="s">
        <v>1866</v>
      </c>
      <c r="C191" s="350" t="s">
        <v>1867</v>
      </c>
      <c r="D191" s="355"/>
      <c r="E191" s="363">
        <f>F191-7</f>
        <v>44397</v>
      </c>
      <c r="F191" s="346">
        <f>F190+7</f>
        <v>44404</v>
      </c>
      <c r="G191" s="346">
        <f>F191+34</f>
        <v>44438</v>
      </c>
      <c r="H191" s="366"/>
      <c r="I191" s="376"/>
      <c r="J191" s="376"/>
      <c r="K191" s="376"/>
    </row>
    <row r="192" spans="2:7">
      <c r="B192" s="350" t="s">
        <v>1889</v>
      </c>
      <c r="C192" s="350" t="s">
        <v>16</v>
      </c>
      <c r="D192" s="355"/>
      <c r="E192" s="363">
        <f>F192-7</f>
        <v>44404</v>
      </c>
      <c r="F192" s="346">
        <f>F191+7</f>
        <v>44411</v>
      </c>
      <c r="G192" s="346">
        <f>F192+34</f>
        <v>44445</v>
      </c>
    </row>
    <row r="193" s="288" customFormat="1" ht="14.1" customHeight="1" spans="1:11">
      <c r="A193" s="314" t="s">
        <v>849</v>
      </c>
      <c r="B193" s="314"/>
      <c r="C193" s="351"/>
      <c r="D193" s="326"/>
      <c r="E193" s="326"/>
      <c r="F193" s="327"/>
      <c r="G193" s="327"/>
      <c r="H193" s="364"/>
      <c r="I193" s="364"/>
      <c r="J193" s="364"/>
      <c r="K193" s="364"/>
    </row>
    <row r="194" s="287" customFormat="1" ht="15" spans="1:11">
      <c r="A194" s="314"/>
      <c r="B194" s="315" t="s">
        <v>5</v>
      </c>
      <c r="C194" s="316" t="s">
        <v>6</v>
      </c>
      <c r="D194" s="316" t="s">
        <v>1804</v>
      </c>
      <c r="E194" s="316" t="s">
        <v>1805</v>
      </c>
      <c r="F194" s="317" t="s">
        <v>1806</v>
      </c>
      <c r="G194" s="316" t="s">
        <v>849</v>
      </c>
      <c r="H194" s="289"/>
      <c r="I194" s="289"/>
      <c r="J194" s="289"/>
      <c r="K194" s="289"/>
    </row>
    <row r="195" s="287" customFormat="1" ht="15" spans="1:11">
      <c r="A195" s="314"/>
      <c r="B195" s="360"/>
      <c r="C195" s="335"/>
      <c r="D195" s="316"/>
      <c r="E195" s="316" t="s">
        <v>1807</v>
      </c>
      <c r="F195" s="317" t="s">
        <v>10</v>
      </c>
      <c r="G195" s="316" t="s">
        <v>11</v>
      </c>
      <c r="H195" s="368"/>
      <c r="I195" s="289"/>
      <c r="J195" s="289"/>
      <c r="K195" s="289"/>
    </row>
    <row r="196" s="287" customFormat="1" ht="15" spans="1:11">
      <c r="A196" s="314"/>
      <c r="B196" s="350" t="s">
        <v>875</v>
      </c>
      <c r="C196" s="350" t="s">
        <v>246</v>
      </c>
      <c r="D196" s="369" t="s">
        <v>1597</v>
      </c>
      <c r="E196" s="363">
        <f>F196-6</f>
        <v>44377</v>
      </c>
      <c r="F196" s="357">
        <v>44383</v>
      </c>
      <c r="G196" s="346">
        <f>F196+36</f>
        <v>44419</v>
      </c>
      <c r="H196" s="289"/>
      <c r="I196" s="289"/>
      <c r="J196" s="289"/>
      <c r="K196" s="289"/>
    </row>
    <row r="197" s="287" customFormat="1" ht="15" spans="1:11">
      <c r="A197" s="314"/>
      <c r="B197" s="350" t="s">
        <v>875</v>
      </c>
      <c r="C197" s="350" t="s">
        <v>246</v>
      </c>
      <c r="D197" s="370"/>
      <c r="E197" s="363">
        <f>F197-6</f>
        <v>44384</v>
      </c>
      <c r="F197" s="346">
        <f>F196+7</f>
        <v>44390</v>
      </c>
      <c r="G197" s="346">
        <f>F197+36</f>
        <v>44426</v>
      </c>
      <c r="H197" s="289"/>
      <c r="I197" s="289"/>
      <c r="J197" s="289"/>
      <c r="K197" s="289"/>
    </row>
    <row r="198" s="287" customFormat="1" ht="15" spans="1:11">
      <c r="A198" s="314"/>
      <c r="B198" s="350" t="s">
        <v>138</v>
      </c>
      <c r="C198" s="350" t="s">
        <v>139</v>
      </c>
      <c r="D198" s="370"/>
      <c r="E198" s="363">
        <f>F198-6</f>
        <v>44391</v>
      </c>
      <c r="F198" s="346">
        <f>F197+7</f>
        <v>44397</v>
      </c>
      <c r="G198" s="346">
        <f>F198+36</f>
        <v>44433</v>
      </c>
      <c r="H198" s="289"/>
      <c r="I198" s="289"/>
      <c r="J198" s="289"/>
      <c r="K198" s="289"/>
    </row>
    <row r="199" s="285" customFormat="1" ht="15" spans="1:11">
      <c r="A199" s="371"/>
      <c r="B199" s="350" t="s">
        <v>1866</v>
      </c>
      <c r="C199" s="350" t="s">
        <v>1867</v>
      </c>
      <c r="D199" s="370"/>
      <c r="E199" s="363">
        <f>F199-6</f>
        <v>44398</v>
      </c>
      <c r="F199" s="346">
        <f>F198+7</f>
        <v>44404</v>
      </c>
      <c r="G199" s="346">
        <f>F199+36</f>
        <v>44440</v>
      </c>
      <c r="H199" s="366"/>
      <c r="I199" s="376"/>
      <c r="J199" s="376"/>
      <c r="K199" s="376"/>
    </row>
    <row r="200" spans="2:7">
      <c r="B200" s="350" t="s">
        <v>1889</v>
      </c>
      <c r="C200" s="350" t="s">
        <v>16</v>
      </c>
      <c r="D200" s="372"/>
      <c r="E200" s="363">
        <f>F200-6</f>
        <v>44405</v>
      </c>
      <c r="F200" s="346">
        <f>F199+7</f>
        <v>44411</v>
      </c>
      <c r="G200" s="346">
        <f>F200+36</f>
        <v>44447</v>
      </c>
    </row>
    <row r="201" s="285" customFormat="1" ht="15" spans="1:7">
      <c r="A201" s="309" t="s">
        <v>1890</v>
      </c>
      <c r="B201" s="309"/>
      <c r="C201" s="309"/>
      <c r="D201" s="309"/>
      <c r="E201" s="309"/>
      <c r="F201" s="309"/>
      <c r="G201" s="309"/>
    </row>
    <row r="202" s="288" customFormat="1" ht="15" spans="1:11">
      <c r="A202" s="377" t="s">
        <v>1891</v>
      </c>
      <c r="B202" s="377"/>
      <c r="C202" s="378"/>
      <c r="F202" s="378"/>
      <c r="G202" s="378"/>
      <c r="H202" s="364"/>
      <c r="I202" s="364"/>
      <c r="J202" s="364"/>
      <c r="K202" s="364"/>
    </row>
    <row r="203" s="287" customFormat="1" ht="15" customHeight="1" spans="1:11">
      <c r="A203" s="379"/>
      <c r="B203" s="380" t="s">
        <v>5</v>
      </c>
      <c r="C203" s="343" t="s">
        <v>6</v>
      </c>
      <c r="D203" s="343" t="s">
        <v>1804</v>
      </c>
      <c r="E203" s="343" t="s">
        <v>1805</v>
      </c>
      <c r="F203" s="343" t="s">
        <v>1806</v>
      </c>
      <c r="G203" s="343" t="s">
        <v>1891</v>
      </c>
      <c r="H203" s="381"/>
      <c r="I203" s="289"/>
      <c r="J203" s="289"/>
      <c r="K203" s="289"/>
    </row>
    <row r="204" s="287" customFormat="1" ht="15" customHeight="1" spans="1:11">
      <c r="A204" s="379"/>
      <c r="B204" s="382"/>
      <c r="C204" s="383"/>
      <c r="D204" s="383"/>
      <c r="E204" s="384" t="s">
        <v>1807</v>
      </c>
      <c r="F204" s="384" t="s">
        <v>10</v>
      </c>
      <c r="G204" s="384" t="s">
        <v>11</v>
      </c>
      <c r="H204" s="381"/>
      <c r="I204" s="289"/>
      <c r="J204" s="289"/>
      <c r="K204" s="289"/>
    </row>
    <row r="205" s="287" customFormat="1" ht="15" customHeight="1" spans="1:11">
      <c r="A205" s="379"/>
      <c r="B205" s="385" t="s">
        <v>1506</v>
      </c>
      <c r="C205" s="385" t="s">
        <v>1892</v>
      </c>
      <c r="D205" s="386" t="s">
        <v>1597</v>
      </c>
      <c r="E205" s="358">
        <f>F205-5</f>
        <v>44375</v>
      </c>
      <c r="F205" s="346">
        <v>44380</v>
      </c>
      <c r="G205" s="346">
        <f>F205+34</f>
        <v>44414</v>
      </c>
      <c r="H205" s="381"/>
      <c r="I205" s="289"/>
      <c r="J205" s="289"/>
      <c r="K205" s="289"/>
    </row>
    <row r="206" s="287" customFormat="1" ht="15" customHeight="1" spans="1:11">
      <c r="A206" s="379"/>
      <c r="B206" s="387" t="s">
        <v>1508</v>
      </c>
      <c r="C206" s="387" t="s">
        <v>1513</v>
      </c>
      <c r="D206" s="388"/>
      <c r="E206" s="358">
        <f>F206-5</f>
        <v>44382</v>
      </c>
      <c r="F206" s="346">
        <f>F205+7</f>
        <v>44387</v>
      </c>
      <c r="G206" s="346">
        <f>F206+34</f>
        <v>44421</v>
      </c>
      <c r="H206" s="381"/>
      <c r="I206" s="289"/>
      <c r="J206" s="289"/>
      <c r="K206" s="289"/>
    </row>
    <row r="207" s="287" customFormat="1" ht="15" customHeight="1" spans="1:11">
      <c r="A207" s="379"/>
      <c r="B207" s="389" t="s">
        <v>1510</v>
      </c>
      <c r="C207" s="390" t="s">
        <v>1893</v>
      </c>
      <c r="D207" s="388"/>
      <c r="E207" s="358">
        <f>F207-5</f>
        <v>44389</v>
      </c>
      <c r="F207" s="346">
        <f>F206+7</f>
        <v>44394</v>
      </c>
      <c r="G207" s="346">
        <f>F207+34</f>
        <v>44428</v>
      </c>
      <c r="H207" s="381"/>
      <c r="I207" s="289"/>
      <c r="J207" s="289"/>
      <c r="K207" s="289"/>
    </row>
    <row r="208" s="287" customFormat="1" ht="15" customHeight="1" spans="1:11">
      <c r="A208" s="379"/>
      <c r="B208" s="385" t="s">
        <v>1894</v>
      </c>
      <c r="C208" s="385" t="s">
        <v>1895</v>
      </c>
      <c r="D208" s="388"/>
      <c r="E208" s="358">
        <f>F208-5</f>
        <v>44396</v>
      </c>
      <c r="F208" s="346">
        <f>F207+7</f>
        <v>44401</v>
      </c>
      <c r="G208" s="346">
        <f>F208+34</f>
        <v>44435</v>
      </c>
      <c r="H208" s="381"/>
      <c r="I208" s="289"/>
      <c r="J208" s="289"/>
      <c r="K208" s="289"/>
    </row>
    <row r="209" s="287" customFormat="1" ht="15" customHeight="1" spans="1:11">
      <c r="A209" s="379"/>
      <c r="B209" s="385" t="s">
        <v>1896</v>
      </c>
      <c r="C209" s="385" t="s">
        <v>1897</v>
      </c>
      <c r="D209" s="391"/>
      <c r="E209" s="358">
        <f>F209-5</f>
        <v>44403</v>
      </c>
      <c r="F209" s="346">
        <f>F208+7</f>
        <v>44408</v>
      </c>
      <c r="G209" s="346">
        <f>F209+34</f>
        <v>44442</v>
      </c>
      <c r="H209" s="381"/>
      <c r="I209" s="289"/>
      <c r="J209" s="289"/>
      <c r="K209" s="289"/>
    </row>
    <row r="210" s="289" customFormat="1" ht="15" customHeight="1" spans="1:8">
      <c r="A210" s="379"/>
      <c r="B210" s="392"/>
      <c r="C210" s="392"/>
      <c r="D210" s="393"/>
      <c r="E210" s="394"/>
      <c r="F210" s="395"/>
      <c r="G210" s="395"/>
      <c r="H210" s="381"/>
    </row>
    <row r="211" s="287" customFormat="1" ht="15" hidden="1" customHeight="1" spans="1:11">
      <c r="A211" s="379"/>
      <c r="B211" s="396" t="s">
        <v>5</v>
      </c>
      <c r="C211" s="343" t="s">
        <v>6</v>
      </c>
      <c r="D211" s="343" t="s">
        <v>1804</v>
      </c>
      <c r="E211" s="343" t="s">
        <v>1805</v>
      </c>
      <c r="F211" s="343" t="s">
        <v>1806</v>
      </c>
      <c r="G211" s="343" t="s">
        <v>1891</v>
      </c>
      <c r="H211" s="381"/>
      <c r="I211" s="289"/>
      <c r="J211" s="289"/>
      <c r="K211" s="289"/>
    </row>
    <row r="212" s="287" customFormat="1" ht="15" hidden="1" customHeight="1" spans="1:11">
      <c r="A212" s="379"/>
      <c r="B212" s="397"/>
      <c r="C212" s="383"/>
      <c r="D212" s="383"/>
      <c r="E212" s="384" t="s">
        <v>1807</v>
      </c>
      <c r="F212" s="384" t="s">
        <v>10</v>
      </c>
      <c r="G212" s="384" t="s">
        <v>11</v>
      </c>
      <c r="H212" s="381"/>
      <c r="I212" s="289"/>
      <c r="J212" s="289"/>
      <c r="K212" s="289"/>
    </row>
    <row r="213" s="287" customFormat="1" ht="15" hidden="1" customHeight="1" spans="1:11">
      <c r="A213" s="379"/>
      <c r="B213" s="398"/>
      <c r="C213" s="389"/>
      <c r="D213" s="398" t="s">
        <v>1658</v>
      </c>
      <c r="E213" s="399">
        <f>F213-5</f>
        <v>43768</v>
      </c>
      <c r="F213" s="400">
        <v>43773</v>
      </c>
      <c r="G213" s="400">
        <f>F213+34</f>
        <v>43807</v>
      </c>
      <c r="H213" s="381"/>
      <c r="I213" s="289"/>
      <c r="J213" s="289"/>
      <c r="K213" s="289"/>
    </row>
    <row r="214" s="287" customFormat="1" ht="15" hidden="1" customHeight="1" spans="1:11">
      <c r="A214" s="379"/>
      <c r="B214" s="398"/>
      <c r="C214" s="389"/>
      <c r="D214" s="398"/>
      <c r="E214" s="399">
        <f>F214-5</f>
        <v>43775</v>
      </c>
      <c r="F214" s="400">
        <f>F213+7</f>
        <v>43780</v>
      </c>
      <c r="G214" s="400">
        <f>F214+34</f>
        <v>43814</v>
      </c>
      <c r="H214" s="381"/>
      <c r="I214" s="289"/>
      <c r="J214" s="289"/>
      <c r="K214" s="289"/>
    </row>
    <row r="215" s="287" customFormat="1" ht="15" hidden="1" customHeight="1" spans="1:11">
      <c r="A215" s="379"/>
      <c r="B215" s="398"/>
      <c r="C215" s="389"/>
      <c r="D215" s="398"/>
      <c r="E215" s="399">
        <f>F215-5</f>
        <v>43782</v>
      </c>
      <c r="F215" s="400">
        <f>F214+7</f>
        <v>43787</v>
      </c>
      <c r="G215" s="400">
        <f>F215+34</f>
        <v>43821</v>
      </c>
      <c r="H215" s="381"/>
      <c r="I215" s="289"/>
      <c r="J215" s="289"/>
      <c r="K215" s="289"/>
    </row>
    <row r="216" s="287" customFormat="1" ht="15" hidden="1" customHeight="1" spans="1:11">
      <c r="A216" s="379"/>
      <c r="B216" s="398"/>
      <c r="C216" s="389"/>
      <c r="D216" s="398"/>
      <c r="E216" s="399">
        <f>F216-5</f>
        <v>43789</v>
      </c>
      <c r="F216" s="400">
        <f>F215+7</f>
        <v>43794</v>
      </c>
      <c r="G216" s="400">
        <f>F216+34</f>
        <v>43828</v>
      </c>
      <c r="H216" s="381"/>
      <c r="I216" s="289"/>
      <c r="J216" s="289"/>
      <c r="K216" s="289"/>
    </row>
    <row r="217" s="287" customFormat="1" ht="18" hidden="1" customHeight="1" spans="1:11">
      <c r="A217" s="371"/>
      <c r="B217" s="398"/>
      <c r="C217" s="389"/>
      <c r="D217" s="398"/>
      <c r="E217" s="399">
        <f>F217-5</f>
        <v>43796</v>
      </c>
      <c r="F217" s="400">
        <f>F216+7</f>
        <v>43801</v>
      </c>
      <c r="G217" s="400">
        <f>F217+34</f>
        <v>43835</v>
      </c>
      <c r="H217" s="381"/>
      <c r="I217" s="289"/>
      <c r="J217" s="289"/>
      <c r="K217" s="289"/>
    </row>
    <row r="218" s="287" customFormat="1" ht="15" customHeight="1" spans="1:11">
      <c r="A218" s="379"/>
      <c r="B218" s="380" t="s">
        <v>5</v>
      </c>
      <c r="C218" s="343" t="s">
        <v>6</v>
      </c>
      <c r="D218" s="343" t="s">
        <v>1804</v>
      </c>
      <c r="E218" s="343" t="s">
        <v>1805</v>
      </c>
      <c r="F218" s="343" t="s">
        <v>1806</v>
      </c>
      <c r="G218" s="343" t="s">
        <v>1891</v>
      </c>
      <c r="H218" s="381"/>
      <c r="I218" s="289"/>
      <c r="J218" s="289"/>
      <c r="K218" s="289"/>
    </row>
    <row r="219" s="287" customFormat="1" ht="15" customHeight="1" spans="1:11">
      <c r="A219" s="379"/>
      <c r="B219" s="401"/>
      <c r="C219" s="383"/>
      <c r="D219" s="383"/>
      <c r="E219" s="384" t="s">
        <v>1807</v>
      </c>
      <c r="F219" s="384" t="s">
        <v>10</v>
      </c>
      <c r="G219" s="384" t="s">
        <v>11</v>
      </c>
      <c r="H219" s="381"/>
      <c r="I219" s="289"/>
      <c r="J219" s="289"/>
      <c r="K219" s="289"/>
    </row>
    <row r="220" s="287" customFormat="1" ht="15" customHeight="1" spans="1:11">
      <c r="A220" s="379"/>
      <c r="B220" s="398" t="s">
        <v>1480</v>
      </c>
      <c r="C220" s="398" t="s">
        <v>1898</v>
      </c>
      <c r="D220" s="398" t="s">
        <v>1663</v>
      </c>
      <c r="E220" s="399">
        <f>F220-5</f>
        <v>44377</v>
      </c>
      <c r="F220" s="400">
        <v>44382</v>
      </c>
      <c r="G220" s="400">
        <f>F220+32</f>
        <v>44414</v>
      </c>
      <c r="H220" s="381"/>
      <c r="I220" s="289"/>
      <c r="J220" s="289"/>
      <c r="K220" s="289"/>
    </row>
    <row r="221" s="287" customFormat="1" ht="15" customHeight="1" spans="1:11">
      <c r="A221" s="379"/>
      <c r="B221" s="398" t="s">
        <v>713</v>
      </c>
      <c r="C221" s="389" t="s">
        <v>1476</v>
      </c>
      <c r="D221" s="398"/>
      <c r="E221" s="399">
        <f>F221-5</f>
        <v>44384</v>
      </c>
      <c r="F221" s="400">
        <f>F220+7</f>
        <v>44389</v>
      </c>
      <c r="G221" s="400">
        <f>F221+32</f>
        <v>44421</v>
      </c>
      <c r="H221" s="381"/>
      <c r="I221" s="289"/>
      <c r="J221" s="289"/>
      <c r="K221" s="289"/>
    </row>
    <row r="222" s="287" customFormat="1" ht="15" customHeight="1" spans="1:11">
      <c r="A222" s="379"/>
      <c r="B222" s="402" t="s">
        <v>1899</v>
      </c>
      <c r="C222" s="389" t="s">
        <v>1900</v>
      </c>
      <c r="D222" s="398"/>
      <c r="E222" s="399">
        <f>F222-5</f>
        <v>44391</v>
      </c>
      <c r="F222" s="400">
        <f>F221+7</f>
        <v>44396</v>
      </c>
      <c r="G222" s="400">
        <f>F222+32</f>
        <v>44428</v>
      </c>
      <c r="H222" s="381"/>
      <c r="I222" s="289"/>
      <c r="J222" s="289"/>
      <c r="K222" s="289"/>
    </row>
    <row r="223" s="287" customFormat="1" ht="15" customHeight="1" spans="1:11">
      <c r="A223" s="379"/>
      <c r="B223" s="402" t="s">
        <v>1484</v>
      </c>
      <c r="C223" s="389" t="s">
        <v>1181</v>
      </c>
      <c r="D223" s="398"/>
      <c r="E223" s="399">
        <f>F223-5</f>
        <v>44398</v>
      </c>
      <c r="F223" s="400">
        <f>F222+7</f>
        <v>44403</v>
      </c>
      <c r="G223" s="400">
        <f>F223+32</f>
        <v>44435</v>
      </c>
      <c r="H223" s="381"/>
      <c r="I223" s="289"/>
      <c r="J223" s="289"/>
      <c r="K223" s="289"/>
    </row>
    <row r="224" s="287" customFormat="1" ht="18" customHeight="1" spans="1:11">
      <c r="A224" s="371"/>
      <c r="B224" s="398" t="s">
        <v>1901</v>
      </c>
      <c r="C224" s="389" t="s">
        <v>1902</v>
      </c>
      <c r="D224" s="398"/>
      <c r="E224" s="399">
        <f>F224-5</f>
        <v>44405</v>
      </c>
      <c r="F224" s="400">
        <f>F223+7</f>
        <v>44410</v>
      </c>
      <c r="G224" s="400">
        <f>F224+32</f>
        <v>44442</v>
      </c>
      <c r="H224" s="381"/>
      <c r="I224" s="289"/>
      <c r="J224" s="289"/>
      <c r="K224" s="289"/>
    </row>
    <row r="225" s="288" customFormat="1" ht="15" customHeight="1" spans="1:11">
      <c r="A225" s="403" t="s">
        <v>1461</v>
      </c>
      <c r="B225" s="404"/>
      <c r="C225" s="405"/>
      <c r="D225" s="406"/>
      <c r="E225" s="407"/>
      <c r="F225" s="378"/>
      <c r="G225" s="378"/>
      <c r="H225" s="408"/>
      <c r="I225" s="364"/>
      <c r="J225" s="364"/>
      <c r="K225" s="364"/>
    </row>
    <row r="226" s="287" customFormat="1" ht="15" hidden="1" customHeight="1" spans="1:11">
      <c r="A226" s="379"/>
      <c r="B226" s="409" t="s">
        <v>5</v>
      </c>
      <c r="C226" s="343" t="s">
        <v>6</v>
      </c>
      <c r="D226" s="343" t="s">
        <v>1804</v>
      </c>
      <c r="E226" s="343" t="s">
        <v>1805</v>
      </c>
      <c r="F226" s="343" t="s">
        <v>1806</v>
      </c>
      <c r="G226" s="343" t="s">
        <v>1461</v>
      </c>
      <c r="H226" s="381"/>
      <c r="I226" s="289"/>
      <c r="J226" s="289"/>
      <c r="K226" s="289"/>
    </row>
    <row r="227" s="287" customFormat="1" ht="15" hidden="1" customHeight="1" spans="1:11">
      <c r="A227" s="379"/>
      <c r="B227" s="410"/>
      <c r="C227" s="383"/>
      <c r="D227" s="383"/>
      <c r="E227" s="384" t="s">
        <v>1807</v>
      </c>
      <c r="F227" s="384" t="s">
        <v>10</v>
      </c>
      <c r="G227" s="384" t="s">
        <v>11</v>
      </c>
      <c r="H227" s="381"/>
      <c r="I227" s="289"/>
      <c r="J227" s="289"/>
      <c r="K227" s="289"/>
    </row>
    <row r="228" s="287" customFormat="1" ht="15" hidden="1" customHeight="1" spans="1:11">
      <c r="A228" s="379"/>
      <c r="B228" s="398" t="s">
        <v>1903</v>
      </c>
      <c r="C228" s="350" t="s">
        <v>1526</v>
      </c>
      <c r="D228" s="384" t="s">
        <v>1569</v>
      </c>
      <c r="E228" s="358">
        <f>F228-5</f>
        <v>43679</v>
      </c>
      <c r="F228" s="346">
        <v>43684</v>
      </c>
      <c r="G228" s="346">
        <f>F228+35</f>
        <v>43719</v>
      </c>
      <c r="H228" s="381"/>
      <c r="I228" s="289"/>
      <c r="J228" s="289"/>
      <c r="K228" s="289"/>
    </row>
    <row r="229" s="287" customFormat="1" ht="15" hidden="1" customHeight="1" spans="1:11">
      <c r="A229" s="379"/>
      <c r="B229" s="398" t="s">
        <v>1428</v>
      </c>
      <c r="C229" s="350" t="s">
        <v>1904</v>
      </c>
      <c r="D229" s="411"/>
      <c r="E229" s="358">
        <f>F229-5</f>
        <v>43686</v>
      </c>
      <c r="F229" s="346">
        <f>F228+7</f>
        <v>43691</v>
      </c>
      <c r="G229" s="346">
        <f>F229+35</f>
        <v>43726</v>
      </c>
      <c r="H229" s="381"/>
      <c r="I229" s="289"/>
      <c r="J229" s="289"/>
      <c r="K229" s="289"/>
    </row>
    <row r="230" s="287" customFormat="1" ht="15" hidden="1" customHeight="1" spans="1:11">
      <c r="A230" s="379"/>
      <c r="B230" s="398" t="s">
        <v>605</v>
      </c>
      <c r="C230" s="350" t="s">
        <v>1905</v>
      </c>
      <c r="D230" s="411"/>
      <c r="E230" s="358">
        <f>F230-5</f>
        <v>43693</v>
      </c>
      <c r="F230" s="346">
        <f>F229+7</f>
        <v>43698</v>
      </c>
      <c r="G230" s="346">
        <f>F230+35</f>
        <v>43733</v>
      </c>
      <c r="H230" s="381"/>
      <c r="I230" s="289"/>
      <c r="J230" s="289"/>
      <c r="K230" s="289"/>
    </row>
    <row r="231" s="287" customFormat="1" ht="15" hidden="1" customHeight="1" spans="1:11">
      <c r="A231" s="379"/>
      <c r="B231" s="375" t="s">
        <v>1906</v>
      </c>
      <c r="C231" s="350" t="s">
        <v>1137</v>
      </c>
      <c r="D231" s="411"/>
      <c r="E231" s="358">
        <f>F231-5</f>
        <v>43700</v>
      </c>
      <c r="F231" s="346">
        <f>F230+7</f>
        <v>43705</v>
      </c>
      <c r="G231" s="346">
        <f>F231+35</f>
        <v>43740</v>
      </c>
      <c r="H231" s="381"/>
      <c r="I231" s="289"/>
      <c r="J231" s="289"/>
      <c r="K231" s="289"/>
    </row>
    <row r="232" s="287" customFormat="1" ht="15" hidden="1" customHeight="1" spans="1:11">
      <c r="A232" s="379"/>
      <c r="B232" s="398" t="s">
        <v>1430</v>
      </c>
      <c r="C232" s="350" t="s">
        <v>1523</v>
      </c>
      <c r="D232" s="412"/>
      <c r="E232" s="358">
        <f>F232-5</f>
        <v>43707</v>
      </c>
      <c r="F232" s="346">
        <f>F231+7</f>
        <v>43712</v>
      </c>
      <c r="G232" s="346">
        <f>F232+35</f>
        <v>43747</v>
      </c>
      <c r="H232" s="381"/>
      <c r="I232" s="289"/>
      <c r="J232" s="289"/>
      <c r="K232" s="289"/>
    </row>
    <row r="233" s="287" customFormat="1" ht="15" customHeight="1" spans="1:11">
      <c r="A233" s="379"/>
      <c r="B233" s="380" t="s">
        <v>5</v>
      </c>
      <c r="C233" s="343" t="s">
        <v>6</v>
      </c>
      <c r="D233" s="343" t="s">
        <v>1804</v>
      </c>
      <c r="E233" s="343" t="s">
        <v>1805</v>
      </c>
      <c r="F233" s="343" t="s">
        <v>1806</v>
      </c>
      <c r="G233" s="343" t="s">
        <v>1461</v>
      </c>
      <c r="H233" s="381"/>
      <c r="I233" s="289"/>
      <c r="J233" s="289"/>
      <c r="K233" s="289"/>
    </row>
    <row r="234" s="287" customFormat="1" ht="15" customHeight="1" spans="1:11">
      <c r="A234" s="379"/>
      <c r="B234" s="382"/>
      <c r="C234" s="383"/>
      <c r="D234" s="383"/>
      <c r="E234" s="384" t="s">
        <v>1807</v>
      </c>
      <c r="F234" s="384" t="s">
        <v>10</v>
      </c>
      <c r="G234" s="384" t="s">
        <v>11</v>
      </c>
      <c r="H234" s="381"/>
      <c r="I234" s="289"/>
      <c r="J234" s="289"/>
      <c r="K234" s="289"/>
    </row>
    <row r="235" s="287" customFormat="1" ht="15" customHeight="1" spans="1:11">
      <c r="A235" s="379"/>
      <c r="B235" s="398" t="s">
        <v>681</v>
      </c>
      <c r="C235" s="350" t="s">
        <v>1163</v>
      </c>
      <c r="D235" s="384" t="s">
        <v>1663</v>
      </c>
      <c r="E235" s="358">
        <f>F235-5</f>
        <v>44379</v>
      </c>
      <c r="F235" s="346">
        <v>44384</v>
      </c>
      <c r="G235" s="346">
        <f>F235+35</f>
        <v>44419</v>
      </c>
      <c r="H235" s="381"/>
      <c r="I235" s="289"/>
      <c r="J235" s="289"/>
      <c r="K235" s="289"/>
    </row>
    <row r="236" s="287" customFormat="1" ht="15" customHeight="1" spans="1:11">
      <c r="A236" s="379"/>
      <c r="B236" s="398" t="s">
        <v>674</v>
      </c>
      <c r="C236" s="350" t="s">
        <v>1164</v>
      </c>
      <c r="D236" s="411"/>
      <c r="E236" s="358">
        <f>F236-5</f>
        <v>44386</v>
      </c>
      <c r="F236" s="346">
        <f>F235+7</f>
        <v>44391</v>
      </c>
      <c r="G236" s="346">
        <f>F236+35</f>
        <v>44426</v>
      </c>
      <c r="H236" s="381"/>
      <c r="I236" s="289"/>
      <c r="J236" s="289"/>
      <c r="K236" s="289"/>
    </row>
    <row r="237" s="287" customFormat="1" ht="15" customHeight="1" spans="1:11">
      <c r="A237" s="379"/>
      <c r="B237" s="398" t="s">
        <v>1165</v>
      </c>
      <c r="C237" s="350" t="s">
        <v>1166</v>
      </c>
      <c r="D237" s="411"/>
      <c r="E237" s="358">
        <f>F237-5</f>
        <v>44393</v>
      </c>
      <c r="F237" s="346">
        <f>F236+7</f>
        <v>44398</v>
      </c>
      <c r="G237" s="346">
        <f>F237+35</f>
        <v>44433</v>
      </c>
      <c r="H237" s="381"/>
      <c r="I237" s="289"/>
      <c r="J237" s="289"/>
      <c r="K237" s="289"/>
    </row>
    <row r="238" s="287" customFormat="1" ht="15" customHeight="1" spans="1:11">
      <c r="A238" s="379"/>
      <c r="B238" s="375" t="s">
        <v>698</v>
      </c>
      <c r="C238" s="350" t="s">
        <v>1907</v>
      </c>
      <c r="D238" s="411"/>
      <c r="E238" s="358">
        <f>F238-5</f>
        <v>44400</v>
      </c>
      <c r="F238" s="346">
        <f>F237+7</f>
        <v>44405</v>
      </c>
      <c r="G238" s="346">
        <f>F238+35</f>
        <v>44440</v>
      </c>
      <c r="H238" s="381"/>
      <c r="I238" s="289"/>
      <c r="J238" s="289"/>
      <c r="K238" s="289"/>
    </row>
    <row r="239" s="287" customFormat="1" ht="15" customHeight="1" spans="1:11">
      <c r="A239" s="379"/>
      <c r="B239" s="350" t="s">
        <v>1456</v>
      </c>
      <c r="C239" s="350" t="s">
        <v>246</v>
      </c>
      <c r="D239" s="412"/>
      <c r="E239" s="358">
        <f>F239-5</f>
        <v>44407</v>
      </c>
      <c r="F239" s="346">
        <f>F238+7</f>
        <v>44412</v>
      </c>
      <c r="G239" s="346">
        <f>F239+35</f>
        <v>44447</v>
      </c>
      <c r="H239" s="381"/>
      <c r="I239" s="289"/>
      <c r="J239" s="289"/>
      <c r="K239" s="289"/>
    </row>
    <row r="240" s="291" customFormat="1" ht="15" spans="1:11">
      <c r="A240" s="413" t="s">
        <v>1908</v>
      </c>
      <c r="B240" s="413"/>
      <c r="C240" s="413"/>
      <c r="D240" s="413"/>
      <c r="E240" s="413"/>
      <c r="F240" s="413"/>
      <c r="G240" s="413"/>
      <c r="H240" s="414"/>
      <c r="I240" s="422"/>
      <c r="J240" s="423"/>
      <c r="K240" s="423"/>
    </row>
    <row r="241" s="291" customFormat="1" ht="15" hidden="1" customHeight="1" spans="1:7">
      <c r="A241" s="415"/>
      <c r="B241" s="416" t="s">
        <v>5</v>
      </c>
      <c r="C241" s="398" t="s">
        <v>6</v>
      </c>
      <c r="D241" s="398" t="s">
        <v>1804</v>
      </c>
      <c r="E241" s="398" t="s">
        <v>1805</v>
      </c>
      <c r="F241" s="398" t="s">
        <v>1806</v>
      </c>
      <c r="G241" s="398" t="s">
        <v>1909</v>
      </c>
    </row>
    <row r="242" s="291" customFormat="1" ht="15" hidden="1" customHeight="1" spans="1:7">
      <c r="A242" s="415"/>
      <c r="B242" s="417"/>
      <c r="C242" s="418"/>
      <c r="D242" s="418"/>
      <c r="E242" s="398" t="s">
        <v>1807</v>
      </c>
      <c r="F242" s="398" t="s">
        <v>10</v>
      </c>
      <c r="G242" s="398" t="s">
        <v>11</v>
      </c>
    </row>
    <row r="243" s="291" customFormat="1" ht="15" hidden="1" customHeight="1" spans="1:7">
      <c r="A243" s="415"/>
      <c r="B243" s="398" t="s">
        <v>246</v>
      </c>
      <c r="C243" s="350" t="s">
        <v>246</v>
      </c>
      <c r="D243" s="328" t="s">
        <v>1910</v>
      </c>
      <c r="E243" s="419">
        <f>F243-5</f>
        <v>43917</v>
      </c>
      <c r="F243" s="400">
        <v>43922</v>
      </c>
      <c r="G243" s="400">
        <f>F243+15</f>
        <v>43937</v>
      </c>
    </row>
    <row r="244" s="291" customFormat="1" ht="15" hidden="1" customHeight="1" spans="1:7">
      <c r="A244" s="415"/>
      <c r="B244" s="398" t="s">
        <v>1911</v>
      </c>
      <c r="C244" s="350" t="s">
        <v>1912</v>
      </c>
      <c r="D244" s="328"/>
      <c r="E244" s="419">
        <f>F244-5</f>
        <v>43924</v>
      </c>
      <c r="F244" s="400">
        <f>F243+7</f>
        <v>43929</v>
      </c>
      <c r="G244" s="400">
        <f>F244+15</f>
        <v>43944</v>
      </c>
    </row>
    <row r="245" s="291" customFormat="1" ht="15" hidden="1" customHeight="1" spans="1:7">
      <c r="A245" s="415"/>
      <c r="B245" s="398" t="s">
        <v>1913</v>
      </c>
      <c r="C245" s="350" t="s">
        <v>1912</v>
      </c>
      <c r="D245" s="328"/>
      <c r="E245" s="419">
        <f>F245-5</f>
        <v>43931</v>
      </c>
      <c r="F245" s="400">
        <f>F244+7</f>
        <v>43936</v>
      </c>
      <c r="G245" s="400">
        <f>F245+15</f>
        <v>43951</v>
      </c>
    </row>
    <row r="246" s="291" customFormat="1" ht="15" hidden="1" customHeight="1" spans="1:7">
      <c r="A246" s="415"/>
      <c r="B246" s="398" t="s">
        <v>1914</v>
      </c>
      <c r="C246" s="350" t="s">
        <v>1912</v>
      </c>
      <c r="D246" s="328"/>
      <c r="E246" s="419">
        <f>F246-5</f>
        <v>43938</v>
      </c>
      <c r="F246" s="400">
        <f>F245+7</f>
        <v>43943</v>
      </c>
      <c r="G246" s="400">
        <f>F246+15</f>
        <v>43958</v>
      </c>
    </row>
    <row r="247" s="291" customFormat="1" ht="15" hidden="1" spans="1:7">
      <c r="A247" s="415"/>
      <c r="B247" s="398" t="s">
        <v>1915</v>
      </c>
      <c r="C247" s="350" t="s">
        <v>1912</v>
      </c>
      <c r="D247" s="328"/>
      <c r="E247" s="419">
        <f>F247-5</f>
        <v>43945</v>
      </c>
      <c r="F247" s="400">
        <f>F246+7</f>
        <v>43950</v>
      </c>
      <c r="G247" s="400">
        <f>F247+15</f>
        <v>43965</v>
      </c>
    </row>
    <row r="248" s="291" customFormat="1" ht="15" hidden="1" spans="1:7">
      <c r="A248" s="415"/>
      <c r="B248" s="398"/>
      <c r="C248" s="350"/>
      <c r="D248" s="328"/>
      <c r="E248" s="419"/>
      <c r="F248" s="400"/>
      <c r="G248" s="400"/>
    </row>
    <row r="249" s="291" customFormat="1" ht="15" hidden="1" customHeight="1" spans="1:7">
      <c r="A249" s="415"/>
      <c r="B249" s="396" t="s">
        <v>5</v>
      </c>
      <c r="C249" s="398" t="s">
        <v>6</v>
      </c>
      <c r="D249" s="398" t="s">
        <v>1804</v>
      </c>
      <c r="E249" s="398" t="s">
        <v>1805</v>
      </c>
      <c r="F249" s="398" t="s">
        <v>1806</v>
      </c>
      <c r="G249" s="398" t="s">
        <v>1909</v>
      </c>
    </row>
    <row r="250" s="291" customFormat="1" ht="15" hidden="1" customHeight="1" spans="1:7">
      <c r="A250" s="415"/>
      <c r="B250" s="397"/>
      <c r="C250" s="418"/>
      <c r="D250" s="418"/>
      <c r="E250" s="398" t="s">
        <v>1807</v>
      </c>
      <c r="F250" s="398" t="s">
        <v>10</v>
      </c>
      <c r="G250" s="398" t="s">
        <v>11</v>
      </c>
    </row>
    <row r="251" s="291" customFormat="1" ht="15" hidden="1" customHeight="1" spans="1:7">
      <c r="A251" s="415"/>
      <c r="B251" s="398" t="s">
        <v>1916</v>
      </c>
      <c r="C251" s="350" t="s">
        <v>1917</v>
      </c>
      <c r="D251" s="328" t="s">
        <v>1918</v>
      </c>
      <c r="E251" s="419">
        <f>F251-4</f>
        <v>44011</v>
      </c>
      <c r="F251" s="400">
        <v>44015</v>
      </c>
      <c r="G251" s="400">
        <f>F251+17</f>
        <v>44032</v>
      </c>
    </row>
    <row r="252" s="291" customFormat="1" ht="15" hidden="1" customHeight="1" spans="1:7">
      <c r="A252" s="415"/>
      <c r="B252" s="398" t="s">
        <v>1919</v>
      </c>
      <c r="C252" s="350" t="s">
        <v>1920</v>
      </c>
      <c r="D252" s="328"/>
      <c r="E252" s="419">
        <f>F252-4</f>
        <v>44018</v>
      </c>
      <c r="F252" s="400">
        <f>F251+7</f>
        <v>44022</v>
      </c>
      <c r="G252" s="400">
        <f>F252+17</f>
        <v>44039</v>
      </c>
    </row>
    <row r="253" s="291" customFormat="1" ht="15" hidden="1" customHeight="1" spans="1:7">
      <c r="A253" s="415"/>
      <c r="B253" s="402" t="s">
        <v>1921</v>
      </c>
      <c r="C253" s="350" t="s">
        <v>1922</v>
      </c>
      <c r="D253" s="328"/>
      <c r="E253" s="419">
        <f>F253-4</f>
        <v>44025</v>
      </c>
      <c r="F253" s="400">
        <f>F252+7</f>
        <v>44029</v>
      </c>
      <c r="G253" s="400">
        <f>F253+17</f>
        <v>44046</v>
      </c>
    </row>
    <row r="254" s="291" customFormat="1" ht="15" hidden="1" customHeight="1" spans="1:7">
      <c r="A254" s="415"/>
      <c r="B254" s="398" t="s">
        <v>1923</v>
      </c>
      <c r="C254" s="350" t="s">
        <v>1924</v>
      </c>
      <c r="D254" s="328"/>
      <c r="E254" s="419">
        <f>F254-4</f>
        <v>44032</v>
      </c>
      <c r="F254" s="400">
        <f>F253+7</f>
        <v>44036</v>
      </c>
      <c r="G254" s="400">
        <f>F254+17</f>
        <v>44053</v>
      </c>
    </row>
    <row r="255" s="291" customFormat="1" ht="15" hidden="1" spans="1:7">
      <c r="A255" s="415"/>
      <c r="B255" s="398" t="s">
        <v>1921</v>
      </c>
      <c r="C255" s="350" t="s">
        <v>1925</v>
      </c>
      <c r="D255" s="328"/>
      <c r="E255" s="419">
        <f>F255-4</f>
        <v>44039</v>
      </c>
      <c r="F255" s="400">
        <f>F254+7</f>
        <v>44043</v>
      </c>
      <c r="G255" s="400">
        <f>F255+17</f>
        <v>44060</v>
      </c>
    </row>
    <row r="256" s="291" customFormat="1" ht="15" hidden="1" customHeight="1" spans="1:7">
      <c r="A256" s="415"/>
      <c r="B256" s="420" t="s">
        <v>5</v>
      </c>
      <c r="C256" s="421" t="s">
        <v>6</v>
      </c>
      <c r="D256" s="421" t="s">
        <v>1804</v>
      </c>
      <c r="E256" s="398" t="s">
        <v>1805</v>
      </c>
      <c r="F256" s="398" t="s">
        <v>1806</v>
      </c>
      <c r="G256" s="398" t="s">
        <v>1909</v>
      </c>
    </row>
    <row r="257" s="291" customFormat="1" ht="15" hidden="1" customHeight="1" spans="1:7">
      <c r="A257" s="415"/>
      <c r="B257" s="424"/>
      <c r="C257" s="425"/>
      <c r="D257" s="425"/>
      <c r="E257" s="398" t="s">
        <v>1807</v>
      </c>
      <c r="F257" s="398" t="s">
        <v>10</v>
      </c>
      <c r="G257" s="398" t="s">
        <v>11</v>
      </c>
    </row>
    <row r="258" s="291" customFormat="1" ht="15" hidden="1" customHeight="1" spans="1:7">
      <c r="A258" s="415"/>
      <c r="B258" s="398" t="s">
        <v>1926</v>
      </c>
      <c r="C258" s="350" t="s">
        <v>1927</v>
      </c>
      <c r="D258" s="328" t="s">
        <v>1658</v>
      </c>
      <c r="E258" s="419">
        <f>F258-5</f>
        <v>43920</v>
      </c>
      <c r="F258" s="400">
        <v>43925</v>
      </c>
      <c r="G258" s="400">
        <f>F258+21</f>
        <v>43946</v>
      </c>
    </row>
    <row r="259" s="291" customFormat="1" ht="15" hidden="1" customHeight="1" spans="1:7">
      <c r="A259" s="415"/>
      <c r="B259" s="398" t="s">
        <v>1928</v>
      </c>
      <c r="C259" s="350" t="s">
        <v>428</v>
      </c>
      <c r="D259" s="328"/>
      <c r="E259" s="419">
        <f>F259-5</f>
        <v>43927</v>
      </c>
      <c r="F259" s="400">
        <f>F258+7</f>
        <v>43932</v>
      </c>
      <c r="G259" s="400">
        <f>F259+21</f>
        <v>43953</v>
      </c>
    </row>
    <row r="260" s="291" customFormat="1" ht="15" hidden="1" customHeight="1" spans="1:7">
      <c r="A260" s="415"/>
      <c r="B260" s="402" t="s">
        <v>1929</v>
      </c>
      <c r="C260" s="350" t="s">
        <v>1476</v>
      </c>
      <c r="D260" s="328"/>
      <c r="E260" s="419">
        <f>F260-5</f>
        <v>43934</v>
      </c>
      <c r="F260" s="400">
        <f>F259+7</f>
        <v>43939</v>
      </c>
      <c r="G260" s="400">
        <f>F260+21</f>
        <v>43960</v>
      </c>
    </row>
    <row r="261" s="291" customFormat="1" ht="15" hidden="1" customHeight="1" spans="1:7">
      <c r="A261" s="415"/>
      <c r="B261" s="398" t="s">
        <v>1930</v>
      </c>
      <c r="C261" s="350" t="s">
        <v>1931</v>
      </c>
      <c r="D261" s="328"/>
      <c r="E261" s="419">
        <f>F261-5</f>
        <v>43941</v>
      </c>
      <c r="F261" s="400">
        <f>F260+7</f>
        <v>43946</v>
      </c>
      <c r="G261" s="400">
        <f>F261+21</f>
        <v>43967</v>
      </c>
    </row>
    <row r="262" s="291" customFormat="1" ht="15" hidden="1" spans="1:7">
      <c r="A262" s="415"/>
      <c r="B262" s="398" t="s">
        <v>1932</v>
      </c>
      <c r="C262" s="350" t="s">
        <v>1112</v>
      </c>
      <c r="D262" s="328"/>
      <c r="E262" s="419">
        <f>F262-5</f>
        <v>43948</v>
      </c>
      <c r="F262" s="400">
        <f>F261+7</f>
        <v>43953</v>
      </c>
      <c r="G262" s="400">
        <f>F262+21</f>
        <v>43974</v>
      </c>
    </row>
    <row r="263" s="285" customFormat="1" ht="15" spans="1:8">
      <c r="A263" s="379"/>
      <c r="B263" s="380" t="s">
        <v>5</v>
      </c>
      <c r="C263" s="343" t="s">
        <v>6</v>
      </c>
      <c r="D263" s="343" t="s">
        <v>1804</v>
      </c>
      <c r="E263" s="343" t="s">
        <v>1805</v>
      </c>
      <c r="F263" s="343" t="s">
        <v>1806</v>
      </c>
      <c r="G263" s="398" t="s">
        <v>1909</v>
      </c>
      <c r="H263" s="426"/>
    </row>
    <row r="264" s="285" customFormat="1" ht="15" spans="1:8">
      <c r="A264" s="379"/>
      <c r="B264" s="427"/>
      <c r="C264" s="428"/>
      <c r="D264" s="428"/>
      <c r="E264" s="343" t="s">
        <v>1807</v>
      </c>
      <c r="F264" s="343" t="s">
        <v>10</v>
      </c>
      <c r="G264" s="343" t="s">
        <v>11</v>
      </c>
      <c r="H264" s="426"/>
    </row>
    <row r="265" s="285" customFormat="1" ht="15" customHeight="1" spans="1:7">
      <c r="A265" s="379"/>
      <c r="B265" s="389" t="s">
        <v>654</v>
      </c>
      <c r="C265" s="389" t="s">
        <v>1933</v>
      </c>
      <c r="D265" s="319" t="s">
        <v>1597</v>
      </c>
      <c r="E265" s="358">
        <f>F265-6</f>
        <v>44375</v>
      </c>
      <c r="F265" s="346">
        <v>44381</v>
      </c>
      <c r="G265" s="346">
        <f>F265+24</f>
        <v>44405</v>
      </c>
    </row>
    <row r="266" s="285" customFormat="1" ht="15" customHeight="1" spans="1:7">
      <c r="A266" s="379"/>
      <c r="B266" s="389" t="s">
        <v>1934</v>
      </c>
      <c r="C266" s="389" t="s">
        <v>1935</v>
      </c>
      <c r="D266" s="322"/>
      <c r="E266" s="358">
        <f>F266-6</f>
        <v>44382</v>
      </c>
      <c r="F266" s="346">
        <f>F265+7</f>
        <v>44388</v>
      </c>
      <c r="G266" s="346">
        <f>F266+24</f>
        <v>44412</v>
      </c>
    </row>
    <row r="267" s="285" customFormat="1" ht="15" customHeight="1" spans="1:7">
      <c r="A267" s="379"/>
      <c r="B267" s="389" t="s">
        <v>659</v>
      </c>
      <c r="C267" s="389" t="s">
        <v>1422</v>
      </c>
      <c r="D267" s="322"/>
      <c r="E267" s="358">
        <f>F267-6</f>
        <v>44389</v>
      </c>
      <c r="F267" s="346">
        <f>F266+7</f>
        <v>44395</v>
      </c>
      <c r="G267" s="346">
        <f>F267+24</f>
        <v>44419</v>
      </c>
    </row>
    <row r="268" s="285" customFormat="1" ht="15" customHeight="1" spans="1:7">
      <c r="A268" s="379"/>
      <c r="B268" s="389" t="s">
        <v>1456</v>
      </c>
      <c r="C268" s="350" t="s">
        <v>246</v>
      </c>
      <c r="D268" s="322"/>
      <c r="E268" s="358">
        <f>F268-6</f>
        <v>44396</v>
      </c>
      <c r="F268" s="346">
        <f>F267+7</f>
        <v>44402</v>
      </c>
      <c r="G268" s="346">
        <f>F268+24</f>
        <v>44426</v>
      </c>
    </row>
    <row r="269" s="285" customFormat="1" ht="15" customHeight="1" spans="1:7">
      <c r="A269" s="371"/>
      <c r="B269" s="389"/>
      <c r="C269" s="389"/>
      <c r="D269" s="324"/>
      <c r="E269" s="358">
        <f>F269-6</f>
        <v>44403</v>
      </c>
      <c r="F269" s="346">
        <f>F268+7</f>
        <v>44409</v>
      </c>
      <c r="G269" s="346">
        <f>F269+24</f>
        <v>44433</v>
      </c>
    </row>
    <row r="270" s="291" customFormat="1" ht="15" hidden="1" customHeight="1" spans="1:7">
      <c r="A270" s="415"/>
      <c r="B270" s="420" t="s">
        <v>5</v>
      </c>
      <c r="C270" s="421" t="s">
        <v>6</v>
      </c>
      <c r="D270" s="421" t="s">
        <v>1804</v>
      </c>
      <c r="E270" s="398" t="s">
        <v>1805</v>
      </c>
      <c r="F270" s="398" t="s">
        <v>1806</v>
      </c>
      <c r="G270" s="398" t="s">
        <v>1909</v>
      </c>
    </row>
    <row r="271" s="291" customFormat="1" ht="15" hidden="1" customHeight="1" spans="1:7">
      <c r="A271" s="415"/>
      <c r="B271" s="424"/>
      <c r="C271" s="425"/>
      <c r="D271" s="425"/>
      <c r="E271" s="398" t="s">
        <v>1807</v>
      </c>
      <c r="F271" s="398" t="s">
        <v>10</v>
      </c>
      <c r="G271" s="398" t="s">
        <v>11</v>
      </c>
    </row>
    <row r="272" s="291" customFormat="1" ht="15" hidden="1" customHeight="1" spans="1:7">
      <c r="A272" s="415"/>
      <c r="B272" s="398" t="s">
        <v>1936</v>
      </c>
      <c r="C272" s="350" t="s">
        <v>1471</v>
      </c>
      <c r="D272" s="319" t="s">
        <v>1569</v>
      </c>
      <c r="E272" s="419">
        <f>F272-5</f>
        <v>44044</v>
      </c>
      <c r="F272" s="400">
        <v>44049</v>
      </c>
      <c r="G272" s="400">
        <f>F272+17</f>
        <v>44066</v>
      </c>
    </row>
    <row r="273" s="291" customFormat="1" ht="15" hidden="1" customHeight="1" spans="1:7">
      <c r="A273" s="415"/>
      <c r="B273" s="398" t="s">
        <v>1147</v>
      </c>
      <c r="C273" s="350" t="s">
        <v>1937</v>
      </c>
      <c r="D273" s="322"/>
      <c r="E273" s="419">
        <f>F273-5</f>
        <v>44051</v>
      </c>
      <c r="F273" s="400">
        <f>F272+7</f>
        <v>44056</v>
      </c>
      <c r="G273" s="400">
        <f>F273+17</f>
        <v>44073</v>
      </c>
    </row>
    <row r="274" s="291" customFormat="1" ht="15" hidden="1" customHeight="1" spans="1:7">
      <c r="A274" s="415"/>
      <c r="B274" s="398" t="s">
        <v>1938</v>
      </c>
      <c r="C274" s="350" t="s">
        <v>691</v>
      </c>
      <c r="D274" s="322"/>
      <c r="E274" s="419">
        <f>F274-5</f>
        <v>44058</v>
      </c>
      <c r="F274" s="400">
        <f>F273+7</f>
        <v>44063</v>
      </c>
      <c r="G274" s="400">
        <f>F274+17</f>
        <v>44080</v>
      </c>
    </row>
    <row r="275" s="291" customFormat="1" ht="15" hidden="1" customHeight="1" spans="1:7">
      <c r="A275" s="415"/>
      <c r="B275" s="350" t="s">
        <v>1430</v>
      </c>
      <c r="C275" s="350" t="s">
        <v>1939</v>
      </c>
      <c r="D275" s="322"/>
      <c r="E275" s="419">
        <f>F275-5</f>
        <v>44065</v>
      </c>
      <c r="F275" s="400">
        <f>F274+7</f>
        <v>44070</v>
      </c>
      <c r="G275" s="400">
        <f>F275+17</f>
        <v>44087</v>
      </c>
    </row>
    <row r="276" s="291" customFormat="1" ht="15" hidden="1" customHeight="1" spans="1:7">
      <c r="A276" s="415"/>
      <c r="B276" s="398" t="s">
        <v>677</v>
      </c>
      <c r="C276" s="350" t="s">
        <v>1940</v>
      </c>
      <c r="D276" s="324"/>
      <c r="E276" s="419">
        <f>F276-5</f>
        <v>44072</v>
      </c>
      <c r="F276" s="400">
        <f>F275+7</f>
        <v>44077</v>
      </c>
      <c r="G276" s="400">
        <f>F276+17</f>
        <v>44094</v>
      </c>
    </row>
    <row r="277" s="291" customFormat="1" ht="15" customHeight="1" spans="1:7">
      <c r="A277" s="415"/>
      <c r="B277" s="429" t="s">
        <v>5</v>
      </c>
      <c r="C277" s="421" t="s">
        <v>6</v>
      </c>
      <c r="D277" s="421" t="s">
        <v>1804</v>
      </c>
      <c r="E277" s="398" t="s">
        <v>1805</v>
      </c>
      <c r="F277" s="398" t="s">
        <v>1806</v>
      </c>
      <c r="G277" s="398" t="s">
        <v>1909</v>
      </c>
    </row>
    <row r="278" s="291" customFormat="1" ht="15" customHeight="1" spans="1:7">
      <c r="A278" s="415"/>
      <c r="B278" s="430"/>
      <c r="C278" s="425"/>
      <c r="D278" s="425"/>
      <c r="E278" s="398" t="s">
        <v>1807</v>
      </c>
      <c r="F278" s="398" t="s">
        <v>10</v>
      </c>
      <c r="G278" s="398" t="s">
        <v>11</v>
      </c>
    </row>
    <row r="279" s="291" customFormat="1" ht="15" customHeight="1" spans="1:7">
      <c r="A279" s="415"/>
      <c r="B279" s="398" t="s">
        <v>721</v>
      </c>
      <c r="C279" s="398" t="s">
        <v>1426</v>
      </c>
      <c r="D279" s="319" t="s">
        <v>1663</v>
      </c>
      <c r="E279" s="419">
        <f>F279-8</f>
        <v>44371</v>
      </c>
      <c r="F279" s="400">
        <v>44379</v>
      </c>
      <c r="G279" s="400">
        <f>F279+17</f>
        <v>44396</v>
      </c>
    </row>
    <row r="280" s="291" customFormat="1" ht="15" customHeight="1" spans="1:7">
      <c r="A280" s="415"/>
      <c r="B280" s="398" t="s">
        <v>1428</v>
      </c>
      <c r="C280" s="398" t="s">
        <v>1429</v>
      </c>
      <c r="D280" s="322"/>
      <c r="E280" s="419">
        <f>F280-8</f>
        <v>44378</v>
      </c>
      <c r="F280" s="400">
        <f>F279+7</f>
        <v>44386</v>
      </c>
      <c r="G280" s="400">
        <f>F280+17</f>
        <v>44403</v>
      </c>
    </row>
    <row r="281" s="291" customFormat="1" ht="15" customHeight="1" spans="1:7">
      <c r="A281" s="415"/>
      <c r="B281" s="398" t="s">
        <v>1430</v>
      </c>
      <c r="C281" s="398" t="s">
        <v>1431</v>
      </c>
      <c r="D281" s="322"/>
      <c r="E281" s="419">
        <f>F281-8</f>
        <v>44385</v>
      </c>
      <c r="F281" s="400">
        <f>F280+7</f>
        <v>44393</v>
      </c>
      <c r="G281" s="400">
        <f>F281+17</f>
        <v>44410</v>
      </c>
    </row>
    <row r="282" s="291" customFormat="1" ht="15" customHeight="1" spans="1:7">
      <c r="A282" s="415"/>
      <c r="B282" s="398" t="s">
        <v>1432</v>
      </c>
      <c r="C282" s="398" t="s">
        <v>1941</v>
      </c>
      <c r="D282" s="322"/>
      <c r="E282" s="419">
        <f>F282-8</f>
        <v>44392</v>
      </c>
      <c r="F282" s="400">
        <f>F281+7</f>
        <v>44400</v>
      </c>
      <c r="G282" s="400">
        <f>F282+17</f>
        <v>44417</v>
      </c>
    </row>
    <row r="283" s="291" customFormat="1" ht="15" customHeight="1" spans="1:7">
      <c r="A283" s="415"/>
      <c r="B283" s="398" t="s">
        <v>723</v>
      </c>
      <c r="C283" s="398" t="s">
        <v>1942</v>
      </c>
      <c r="D283" s="324"/>
      <c r="E283" s="419">
        <f>F283-8</f>
        <v>44399</v>
      </c>
      <c r="F283" s="400">
        <f>F282+7</f>
        <v>44407</v>
      </c>
      <c r="G283" s="400">
        <f>F283+17</f>
        <v>44424</v>
      </c>
    </row>
    <row r="284" s="291" customFormat="1" ht="15" customHeight="1" spans="1:7">
      <c r="A284" s="415"/>
      <c r="B284" s="429" t="s">
        <v>5</v>
      </c>
      <c r="C284" s="421" t="s">
        <v>6</v>
      </c>
      <c r="D284" s="421" t="s">
        <v>1804</v>
      </c>
      <c r="E284" s="398" t="s">
        <v>1805</v>
      </c>
      <c r="F284" s="398" t="s">
        <v>1806</v>
      </c>
      <c r="G284" s="398" t="s">
        <v>1909</v>
      </c>
    </row>
    <row r="285" s="291" customFormat="1" ht="15" customHeight="1" spans="1:7">
      <c r="A285" s="415"/>
      <c r="B285" s="430"/>
      <c r="C285" s="425"/>
      <c r="D285" s="425"/>
      <c r="E285" s="398" t="s">
        <v>1807</v>
      </c>
      <c r="F285" s="398" t="s">
        <v>10</v>
      </c>
      <c r="G285" s="398" t="s">
        <v>11</v>
      </c>
    </row>
    <row r="286" s="291" customFormat="1" ht="15" customHeight="1" spans="1:7">
      <c r="A286" s="415"/>
      <c r="B286" s="398" t="s">
        <v>1943</v>
      </c>
      <c r="C286" s="350" t="s">
        <v>1905</v>
      </c>
      <c r="D286" s="319" t="s">
        <v>1663</v>
      </c>
      <c r="E286" s="419">
        <f>F286-8</f>
        <v>44370</v>
      </c>
      <c r="F286" s="400">
        <v>44378</v>
      </c>
      <c r="G286" s="400">
        <f>F286+20</f>
        <v>44398</v>
      </c>
    </row>
    <row r="287" s="291" customFormat="1" ht="15" customHeight="1" spans="1:7">
      <c r="A287" s="415"/>
      <c r="B287" s="398" t="s">
        <v>771</v>
      </c>
      <c r="C287" s="350" t="s">
        <v>1114</v>
      </c>
      <c r="D287" s="322"/>
      <c r="E287" s="419">
        <f>F287-8</f>
        <v>44377</v>
      </c>
      <c r="F287" s="400">
        <f>F286+7</f>
        <v>44385</v>
      </c>
      <c r="G287" s="400">
        <f>F287+20</f>
        <v>44405</v>
      </c>
    </row>
    <row r="288" s="291" customFormat="1" ht="15" customHeight="1" spans="1:7">
      <c r="A288" s="415"/>
      <c r="B288" s="398" t="s">
        <v>777</v>
      </c>
      <c r="C288" s="350" t="s">
        <v>1523</v>
      </c>
      <c r="D288" s="322"/>
      <c r="E288" s="419">
        <f>F288-8</f>
        <v>44384</v>
      </c>
      <c r="F288" s="400">
        <f>F287+7</f>
        <v>44392</v>
      </c>
      <c r="G288" s="400">
        <f>F288+20</f>
        <v>44412</v>
      </c>
    </row>
    <row r="289" s="291" customFormat="1" ht="15" customHeight="1" spans="1:7">
      <c r="A289" s="415"/>
      <c r="B289" s="398" t="s">
        <v>1524</v>
      </c>
      <c r="C289" s="350" t="s">
        <v>610</v>
      </c>
      <c r="D289" s="322"/>
      <c r="E289" s="419">
        <f>F289-8</f>
        <v>44391</v>
      </c>
      <c r="F289" s="400">
        <f>F288+7</f>
        <v>44399</v>
      </c>
      <c r="G289" s="400">
        <f>F289+20</f>
        <v>44419</v>
      </c>
    </row>
    <row r="290" s="291" customFormat="1" ht="15" customHeight="1" spans="1:7">
      <c r="A290" s="415"/>
      <c r="B290" s="398"/>
      <c r="C290" s="350"/>
      <c r="D290" s="324"/>
      <c r="E290" s="419">
        <f>F290-8</f>
        <v>44398</v>
      </c>
      <c r="F290" s="400">
        <f>F289+7</f>
        <v>44406</v>
      </c>
      <c r="G290" s="400">
        <f>F290+20</f>
        <v>44426</v>
      </c>
    </row>
    <row r="291" s="291" customFormat="1" ht="15" customHeight="1" spans="1:7">
      <c r="A291" s="415"/>
      <c r="B291" s="429" t="s">
        <v>5</v>
      </c>
      <c r="C291" s="421" t="s">
        <v>6</v>
      </c>
      <c r="D291" s="421" t="s">
        <v>1804</v>
      </c>
      <c r="E291" s="398" t="s">
        <v>1805</v>
      </c>
      <c r="F291" s="398" t="s">
        <v>1806</v>
      </c>
      <c r="G291" s="398" t="s">
        <v>1909</v>
      </c>
    </row>
    <row r="292" s="291" customFormat="1" ht="15" customHeight="1" spans="1:7">
      <c r="A292" s="415"/>
      <c r="B292" s="430"/>
      <c r="C292" s="425"/>
      <c r="D292" s="425"/>
      <c r="E292" s="398" t="s">
        <v>1807</v>
      </c>
      <c r="F292" s="398" t="s">
        <v>10</v>
      </c>
      <c r="G292" s="398" t="s">
        <v>11</v>
      </c>
    </row>
    <row r="293" s="291" customFormat="1" ht="15" customHeight="1" spans="1:7">
      <c r="A293" s="415"/>
      <c r="B293" s="398" t="s">
        <v>1456</v>
      </c>
      <c r="C293" s="350" t="s">
        <v>246</v>
      </c>
      <c r="D293" s="319" t="s">
        <v>1663</v>
      </c>
      <c r="E293" s="419">
        <f>F293-8</f>
        <v>44370</v>
      </c>
      <c r="F293" s="400">
        <v>44378</v>
      </c>
      <c r="G293" s="400">
        <f>F293+17</f>
        <v>44395</v>
      </c>
    </row>
    <row r="294" s="291" customFormat="1" ht="15" customHeight="1" spans="1:7">
      <c r="A294" s="415"/>
      <c r="B294" s="398" t="s">
        <v>1456</v>
      </c>
      <c r="C294" s="350" t="s">
        <v>246</v>
      </c>
      <c r="D294" s="322"/>
      <c r="E294" s="419">
        <f>F294-8</f>
        <v>44377</v>
      </c>
      <c r="F294" s="400">
        <f>F293+7</f>
        <v>44385</v>
      </c>
      <c r="G294" s="400">
        <f>F294+17</f>
        <v>44402</v>
      </c>
    </row>
    <row r="295" s="291" customFormat="1" ht="15" customHeight="1" spans="1:7">
      <c r="A295" s="415"/>
      <c r="B295" s="398" t="s">
        <v>1944</v>
      </c>
      <c r="C295" s="350" t="s">
        <v>1945</v>
      </c>
      <c r="D295" s="322"/>
      <c r="E295" s="419">
        <f>F295-8</f>
        <v>44384</v>
      </c>
      <c r="F295" s="400">
        <f>F294+7</f>
        <v>44392</v>
      </c>
      <c r="G295" s="400">
        <f>F295+17</f>
        <v>44409</v>
      </c>
    </row>
    <row r="296" s="291" customFormat="1" ht="15" customHeight="1" spans="1:7">
      <c r="A296" s="415"/>
      <c r="B296" s="350" t="s">
        <v>1456</v>
      </c>
      <c r="C296" s="350" t="s">
        <v>1946</v>
      </c>
      <c r="D296" s="322"/>
      <c r="E296" s="419">
        <f>F296-8</f>
        <v>44391</v>
      </c>
      <c r="F296" s="400">
        <f>F295+7</f>
        <v>44399</v>
      </c>
      <c r="G296" s="400">
        <f>F296+17</f>
        <v>44416</v>
      </c>
    </row>
    <row r="297" s="291" customFormat="1" ht="15" customHeight="1" spans="1:7">
      <c r="A297" s="415"/>
      <c r="B297" s="398" t="s">
        <v>1947</v>
      </c>
      <c r="C297" s="350" t="s">
        <v>1948</v>
      </c>
      <c r="D297" s="324"/>
      <c r="E297" s="419">
        <f>F297-8</f>
        <v>44398</v>
      </c>
      <c r="F297" s="400">
        <f>F296+7</f>
        <v>44406</v>
      </c>
      <c r="G297" s="400">
        <f>F297+17</f>
        <v>44423</v>
      </c>
    </row>
    <row r="298" s="291" customFormat="1" ht="15" hidden="1" customHeight="1" spans="1:7">
      <c r="A298" s="415"/>
      <c r="B298" s="398"/>
      <c r="C298" s="350"/>
      <c r="D298" s="324"/>
      <c r="E298" s="419"/>
      <c r="F298" s="400"/>
      <c r="G298" s="400"/>
    </row>
    <row r="299" s="291" customFormat="1" ht="15" hidden="1" customHeight="1" spans="1:7">
      <c r="A299" s="415"/>
      <c r="B299" s="396" t="s">
        <v>5</v>
      </c>
      <c r="C299" s="398" t="s">
        <v>6</v>
      </c>
      <c r="D299" s="398" t="s">
        <v>1804</v>
      </c>
      <c r="E299" s="398" t="s">
        <v>1805</v>
      </c>
      <c r="F299" s="398" t="s">
        <v>1806</v>
      </c>
      <c r="G299" s="398" t="s">
        <v>1909</v>
      </c>
    </row>
    <row r="300" s="291" customFormat="1" ht="15" hidden="1" customHeight="1" spans="1:7">
      <c r="A300" s="415"/>
      <c r="B300" s="397"/>
      <c r="C300" s="418"/>
      <c r="D300" s="418"/>
      <c r="E300" s="398" t="s">
        <v>1807</v>
      </c>
      <c r="F300" s="398" t="s">
        <v>10</v>
      </c>
      <c r="G300" s="398" t="s">
        <v>11</v>
      </c>
    </row>
    <row r="301" s="291" customFormat="1" ht="15" hidden="1" customHeight="1" spans="1:7">
      <c r="A301" s="415"/>
      <c r="B301" s="398" t="s">
        <v>1524</v>
      </c>
      <c r="C301" s="350" t="s">
        <v>1511</v>
      </c>
      <c r="D301" s="328" t="s">
        <v>1658</v>
      </c>
      <c r="E301" s="419">
        <f>F301-6</f>
        <v>44070</v>
      </c>
      <c r="F301" s="400">
        <v>44076</v>
      </c>
      <c r="G301" s="400">
        <f>F301+15</f>
        <v>44091</v>
      </c>
    </row>
    <row r="302" s="291" customFormat="1" ht="15" hidden="1" customHeight="1" spans="1:7">
      <c r="A302" s="415"/>
      <c r="B302" s="398" t="s">
        <v>771</v>
      </c>
      <c r="C302" s="350" t="s">
        <v>1939</v>
      </c>
      <c r="D302" s="328"/>
      <c r="E302" s="419">
        <f>F302-6</f>
        <v>44077</v>
      </c>
      <c r="F302" s="400">
        <f>F301+7</f>
        <v>44083</v>
      </c>
      <c r="G302" s="400">
        <f>F302+15</f>
        <v>44098</v>
      </c>
    </row>
    <row r="303" s="291" customFormat="1" ht="15" hidden="1" customHeight="1" spans="1:7">
      <c r="A303" s="415"/>
      <c r="B303" s="398" t="s">
        <v>1525</v>
      </c>
      <c r="C303" s="398" t="s">
        <v>1949</v>
      </c>
      <c r="D303" s="328"/>
      <c r="E303" s="419">
        <f>F303-6</f>
        <v>44084</v>
      </c>
      <c r="F303" s="400">
        <f>F302+7</f>
        <v>44090</v>
      </c>
      <c r="G303" s="400">
        <f>F303+15</f>
        <v>44105</v>
      </c>
    </row>
    <row r="304" s="291" customFormat="1" ht="15" hidden="1" customHeight="1" spans="1:7">
      <c r="A304" s="415"/>
      <c r="B304" s="398" t="s">
        <v>1950</v>
      </c>
      <c r="C304" s="350" t="s">
        <v>1949</v>
      </c>
      <c r="D304" s="328"/>
      <c r="E304" s="419">
        <f>F304-6</f>
        <v>44091</v>
      </c>
      <c r="F304" s="400">
        <f>F303+7</f>
        <v>44097</v>
      </c>
      <c r="G304" s="400">
        <f>F304+15</f>
        <v>44112</v>
      </c>
    </row>
    <row r="305" s="291" customFormat="1" ht="15" hidden="1" spans="1:7">
      <c r="A305" s="415"/>
      <c r="B305" s="398" t="s">
        <v>1943</v>
      </c>
      <c r="C305" s="350" t="s">
        <v>1951</v>
      </c>
      <c r="D305" s="328"/>
      <c r="E305" s="419">
        <f>F305-6</f>
        <v>44098</v>
      </c>
      <c r="F305" s="400">
        <f>F304+7</f>
        <v>44104</v>
      </c>
      <c r="G305" s="400">
        <f>F305+15</f>
        <v>44119</v>
      </c>
    </row>
    <row r="306" s="291" customFormat="1" ht="15" hidden="1" customHeight="1" spans="1:7">
      <c r="A306" s="415"/>
      <c r="B306" s="431" t="s">
        <v>5</v>
      </c>
      <c r="C306" s="425" t="s">
        <v>6</v>
      </c>
      <c r="D306" s="425" t="s">
        <v>1804</v>
      </c>
      <c r="E306" s="425" t="s">
        <v>1805</v>
      </c>
      <c r="F306" s="425" t="s">
        <v>1806</v>
      </c>
      <c r="G306" s="425" t="s">
        <v>1909</v>
      </c>
    </row>
    <row r="307" s="291" customFormat="1" ht="15" hidden="1" customHeight="1" spans="1:7">
      <c r="A307" s="415"/>
      <c r="B307" s="397"/>
      <c r="C307" s="418"/>
      <c r="D307" s="418"/>
      <c r="E307" s="398" t="s">
        <v>1807</v>
      </c>
      <c r="F307" s="398" t="s">
        <v>10</v>
      </c>
      <c r="G307" s="398" t="s">
        <v>11</v>
      </c>
    </row>
    <row r="308" s="291" customFormat="1" ht="15" hidden="1" customHeight="1" spans="1:7">
      <c r="A308" s="415"/>
      <c r="B308" s="398" t="s">
        <v>674</v>
      </c>
      <c r="C308" s="350" t="s">
        <v>1952</v>
      </c>
      <c r="D308" s="328" t="s">
        <v>1663</v>
      </c>
      <c r="E308" s="419">
        <f>F308-5</f>
        <v>43765</v>
      </c>
      <c r="F308" s="400">
        <v>43770</v>
      </c>
      <c r="G308" s="400">
        <f>F308+15</f>
        <v>43785</v>
      </c>
    </row>
    <row r="309" s="291" customFormat="1" ht="15" hidden="1" customHeight="1" spans="1:7">
      <c r="A309" s="415"/>
      <c r="B309" s="398" t="s">
        <v>677</v>
      </c>
      <c r="C309" s="350" t="s">
        <v>1953</v>
      </c>
      <c r="D309" s="328"/>
      <c r="E309" s="419">
        <f>F309-5</f>
        <v>43772</v>
      </c>
      <c r="F309" s="400">
        <f>F308+7</f>
        <v>43777</v>
      </c>
      <c r="G309" s="400">
        <f>F309+15</f>
        <v>43792</v>
      </c>
    </row>
    <row r="310" s="291" customFormat="1" ht="15" hidden="1" customHeight="1" spans="1:7">
      <c r="A310" s="415"/>
      <c r="B310" s="398" t="s">
        <v>679</v>
      </c>
      <c r="C310" s="350" t="s">
        <v>1954</v>
      </c>
      <c r="D310" s="328"/>
      <c r="E310" s="419">
        <f>F310-5</f>
        <v>43779</v>
      </c>
      <c r="F310" s="400">
        <f>F309+7</f>
        <v>43784</v>
      </c>
      <c r="G310" s="400">
        <f>F310+15</f>
        <v>43799</v>
      </c>
    </row>
    <row r="311" s="291" customFormat="1" ht="15" hidden="1" customHeight="1" spans="1:7">
      <c r="A311" s="415"/>
      <c r="B311" s="375" t="s">
        <v>1936</v>
      </c>
      <c r="C311" s="350" t="s">
        <v>1955</v>
      </c>
      <c r="D311" s="328"/>
      <c r="E311" s="419">
        <f>F311-5</f>
        <v>43786</v>
      </c>
      <c r="F311" s="400">
        <f>F310+7</f>
        <v>43791</v>
      </c>
      <c r="G311" s="400">
        <f>F311+15</f>
        <v>43806</v>
      </c>
    </row>
    <row r="312" s="291" customFormat="1" ht="15" hidden="1" spans="1:7">
      <c r="A312" s="415"/>
      <c r="B312" s="398" t="s">
        <v>683</v>
      </c>
      <c r="C312" s="350" t="s">
        <v>1956</v>
      </c>
      <c r="D312" s="328"/>
      <c r="E312" s="419">
        <f>F312-5</f>
        <v>43793</v>
      </c>
      <c r="F312" s="400">
        <f>F311+7</f>
        <v>43798</v>
      </c>
      <c r="G312" s="400">
        <f>F312+15</f>
        <v>43813</v>
      </c>
    </row>
    <row r="313" s="291" customFormat="1" ht="16.5" customHeight="1" spans="1:8">
      <c r="A313" s="377" t="s">
        <v>1957</v>
      </c>
      <c r="B313" s="377"/>
      <c r="C313" s="377"/>
      <c r="D313" s="377"/>
      <c r="E313" s="377"/>
      <c r="F313" s="377"/>
      <c r="G313" s="377"/>
      <c r="H313" s="432"/>
    </row>
    <row r="314" s="291" customFormat="1" ht="15" hidden="1" customHeight="1" spans="1:7">
      <c r="A314" s="415"/>
      <c r="B314" s="396" t="s">
        <v>5</v>
      </c>
      <c r="C314" s="398" t="s">
        <v>6</v>
      </c>
      <c r="D314" s="398" t="s">
        <v>1804</v>
      </c>
      <c r="E314" s="398" t="s">
        <v>1805</v>
      </c>
      <c r="F314" s="398" t="s">
        <v>1806</v>
      </c>
      <c r="G314" s="398" t="s">
        <v>1909</v>
      </c>
    </row>
    <row r="315" s="291" customFormat="1" ht="15" hidden="1" customHeight="1" spans="1:7">
      <c r="A315" s="415"/>
      <c r="B315" s="397"/>
      <c r="C315" s="418"/>
      <c r="D315" s="418"/>
      <c r="E315" s="398" t="s">
        <v>1807</v>
      </c>
      <c r="F315" s="398" t="s">
        <v>10</v>
      </c>
      <c r="G315" s="398" t="s">
        <v>11</v>
      </c>
    </row>
    <row r="316" s="291" customFormat="1" ht="15" hidden="1" customHeight="1" spans="1:7">
      <c r="A316" s="415"/>
      <c r="B316" s="398" t="s">
        <v>1525</v>
      </c>
      <c r="C316" s="350" t="s">
        <v>1958</v>
      </c>
      <c r="D316" s="328" t="s">
        <v>1658</v>
      </c>
      <c r="E316" s="419">
        <f>F316-5</f>
        <v>43583</v>
      </c>
      <c r="F316" s="400">
        <v>43588</v>
      </c>
      <c r="G316" s="400">
        <f>F316+15</f>
        <v>43603</v>
      </c>
    </row>
    <row r="317" s="291" customFormat="1" ht="15" hidden="1" customHeight="1" spans="1:7">
      <c r="A317" s="415"/>
      <c r="B317" s="398" t="s">
        <v>1959</v>
      </c>
      <c r="C317" s="350" t="s">
        <v>1415</v>
      </c>
      <c r="D317" s="328"/>
      <c r="E317" s="419">
        <f>F317-5</f>
        <v>43590</v>
      </c>
      <c r="F317" s="400">
        <f>F316+7</f>
        <v>43595</v>
      </c>
      <c r="G317" s="400">
        <f>F317+15</f>
        <v>43610</v>
      </c>
    </row>
    <row r="318" s="291" customFormat="1" ht="15" hidden="1" customHeight="1" spans="1:7">
      <c r="A318" s="415"/>
      <c r="B318" s="398" t="s">
        <v>246</v>
      </c>
      <c r="C318" s="398" t="s">
        <v>246</v>
      </c>
      <c r="D318" s="328"/>
      <c r="E318" s="419">
        <f>F318-5</f>
        <v>43597</v>
      </c>
      <c r="F318" s="400">
        <f>F317+7</f>
        <v>43602</v>
      </c>
      <c r="G318" s="400">
        <f>F318+15</f>
        <v>43617</v>
      </c>
    </row>
    <row r="319" s="291" customFormat="1" ht="15" hidden="1" customHeight="1" spans="1:7">
      <c r="A319" s="415"/>
      <c r="B319" s="398" t="s">
        <v>1960</v>
      </c>
      <c r="C319" s="350" t="s">
        <v>1961</v>
      </c>
      <c r="D319" s="328"/>
      <c r="E319" s="419">
        <f>F319-5</f>
        <v>43604</v>
      </c>
      <c r="F319" s="400">
        <f>F318+7</f>
        <v>43609</v>
      </c>
      <c r="G319" s="400">
        <f>F319+15</f>
        <v>43624</v>
      </c>
    </row>
    <row r="320" s="291" customFormat="1" ht="15" hidden="1" spans="1:7">
      <c r="A320" s="415"/>
      <c r="B320" s="398" t="s">
        <v>1962</v>
      </c>
      <c r="C320" s="350" t="s">
        <v>610</v>
      </c>
      <c r="D320" s="328"/>
      <c r="E320" s="419">
        <f>F320-5</f>
        <v>43611</v>
      </c>
      <c r="F320" s="400">
        <f>F319+7</f>
        <v>43616</v>
      </c>
      <c r="G320" s="400">
        <f>F320+15</f>
        <v>43631</v>
      </c>
    </row>
    <row r="321" s="285" customFormat="1" ht="15" spans="1:8">
      <c r="A321" s="379"/>
      <c r="B321" s="380" t="s">
        <v>5</v>
      </c>
      <c r="C321" s="343" t="s">
        <v>6</v>
      </c>
      <c r="D321" s="343" t="s">
        <v>1804</v>
      </c>
      <c r="E321" s="343" t="s">
        <v>1805</v>
      </c>
      <c r="F321" s="343" t="s">
        <v>1806</v>
      </c>
      <c r="G321" s="343" t="s">
        <v>1444</v>
      </c>
      <c r="H321" s="426"/>
    </row>
    <row r="322" s="285" customFormat="1" ht="15" spans="1:8">
      <c r="A322" s="379"/>
      <c r="B322" s="427"/>
      <c r="C322" s="428"/>
      <c r="D322" s="428"/>
      <c r="E322" s="343" t="s">
        <v>1807</v>
      </c>
      <c r="F322" s="343" t="s">
        <v>10</v>
      </c>
      <c r="G322" s="343" t="s">
        <v>11</v>
      </c>
      <c r="H322" s="426"/>
    </row>
    <row r="323" s="285" customFormat="1" ht="15" customHeight="1" spans="1:7">
      <c r="A323" s="379"/>
      <c r="B323" s="389" t="s">
        <v>654</v>
      </c>
      <c r="C323" s="389" t="s">
        <v>1933</v>
      </c>
      <c r="D323" s="319" t="s">
        <v>1597</v>
      </c>
      <c r="E323" s="358">
        <f>F323-5</f>
        <v>44376</v>
      </c>
      <c r="F323" s="346">
        <v>44381</v>
      </c>
      <c r="G323" s="346">
        <f>F323+24</f>
        <v>44405</v>
      </c>
    </row>
    <row r="324" s="285" customFormat="1" ht="15" customHeight="1" spans="1:7">
      <c r="A324" s="379"/>
      <c r="B324" s="389" t="s">
        <v>1934</v>
      </c>
      <c r="C324" s="389" t="s">
        <v>1935</v>
      </c>
      <c r="D324" s="322"/>
      <c r="E324" s="358">
        <f>F324-5</f>
        <v>44383</v>
      </c>
      <c r="F324" s="346">
        <f>F323+7</f>
        <v>44388</v>
      </c>
      <c r="G324" s="346">
        <f>F324+24</f>
        <v>44412</v>
      </c>
    </row>
    <row r="325" s="285" customFormat="1" ht="15" customHeight="1" spans="1:7">
      <c r="A325" s="379"/>
      <c r="B325" s="389" t="s">
        <v>659</v>
      </c>
      <c r="C325" s="389" t="s">
        <v>1422</v>
      </c>
      <c r="D325" s="322"/>
      <c r="E325" s="358">
        <f>F325-5</f>
        <v>44390</v>
      </c>
      <c r="F325" s="346">
        <f>F324+7</f>
        <v>44395</v>
      </c>
      <c r="G325" s="346">
        <f>F325+24</f>
        <v>44419</v>
      </c>
    </row>
    <row r="326" s="285" customFormat="1" ht="15" customHeight="1" spans="1:7">
      <c r="A326" s="379"/>
      <c r="B326" s="389" t="s">
        <v>1456</v>
      </c>
      <c r="C326" s="389"/>
      <c r="D326" s="322"/>
      <c r="E326" s="358">
        <f>F326-5</f>
        <v>44397</v>
      </c>
      <c r="F326" s="346">
        <f>F325+7</f>
        <v>44402</v>
      </c>
      <c r="G326" s="346">
        <f>F326+24</f>
        <v>44426</v>
      </c>
    </row>
    <row r="327" s="285" customFormat="1" ht="15" customHeight="1" spans="1:7">
      <c r="A327" s="371"/>
      <c r="B327" s="389"/>
      <c r="C327" s="389"/>
      <c r="D327" s="324"/>
      <c r="E327" s="358">
        <f>F327-5</f>
        <v>44404</v>
      </c>
      <c r="F327" s="346">
        <f>F326+7</f>
        <v>44409</v>
      </c>
      <c r="G327" s="346">
        <f>F327+24</f>
        <v>44433</v>
      </c>
    </row>
    <row r="328" s="291" customFormat="1" ht="16.5" customHeight="1" spans="1:8">
      <c r="A328" s="377" t="s">
        <v>1463</v>
      </c>
      <c r="B328" s="377"/>
      <c r="C328" s="377"/>
      <c r="D328" s="377"/>
      <c r="E328" s="377"/>
      <c r="F328" s="377"/>
      <c r="G328" s="377"/>
      <c r="H328" s="432"/>
    </row>
    <row r="329" s="291" customFormat="1" ht="15" hidden="1" customHeight="1" spans="1:7">
      <c r="A329" s="415"/>
      <c r="B329" s="396" t="s">
        <v>5</v>
      </c>
      <c r="C329" s="398" t="s">
        <v>6</v>
      </c>
      <c r="D329" s="398" t="s">
        <v>1804</v>
      </c>
      <c r="E329" s="398" t="s">
        <v>1805</v>
      </c>
      <c r="F329" s="398" t="s">
        <v>1806</v>
      </c>
      <c r="G329" s="398" t="s">
        <v>1909</v>
      </c>
    </row>
    <row r="330" s="291" customFormat="1" ht="15" hidden="1" customHeight="1" spans="1:7">
      <c r="A330" s="415"/>
      <c r="B330" s="397"/>
      <c r="C330" s="418"/>
      <c r="D330" s="418"/>
      <c r="E330" s="398" t="s">
        <v>1807</v>
      </c>
      <c r="F330" s="398" t="s">
        <v>10</v>
      </c>
      <c r="G330" s="398" t="s">
        <v>11</v>
      </c>
    </row>
    <row r="331" s="291" customFormat="1" ht="15" hidden="1" customHeight="1" spans="1:7">
      <c r="A331" s="415"/>
      <c r="B331" s="398" t="s">
        <v>1525</v>
      </c>
      <c r="C331" s="350" t="s">
        <v>1958</v>
      </c>
      <c r="D331" s="328" t="s">
        <v>1658</v>
      </c>
      <c r="E331" s="419">
        <f>F331-5</f>
        <v>43583</v>
      </c>
      <c r="F331" s="400">
        <v>43588</v>
      </c>
      <c r="G331" s="400">
        <f>F331+15</f>
        <v>43603</v>
      </c>
    </row>
    <row r="332" s="291" customFormat="1" ht="15" hidden="1" customHeight="1" spans="1:7">
      <c r="A332" s="415"/>
      <c r="B332" s="398" t="s">
        <v>1959</v>
      </c>
      <c r="C332" s="350" t="s">
        <v>1415</v>
      </c>
      <c r="D332" s="328"/>
      <c r="E332" s="419">
        <f>F332-5</f>
        <v>43590</v>
      </c>
      <c r="F332" s="400">
        <f>F331+7</f>
        <v>43595</v>
      </c>
      <c r="G332" s="400">
        <f>F332+15</f>
        <v>43610</v>
      </c>
    </row>
    <row r="333" s="291" customFormat="1" ht="15" hidden="1" customHeight="1" spans="1:7">
      <c r="A333" s="415"/>
      <c r="B333" s="398" t="s">
        <v>246</v>
      </c>
      <c r="C333" s="398" t="s">
        <v>246</v>
      </c>
      <c r="D333" s="328"/>
      <c r="E333" s="419">
        <f>F333-5</f>
        <v>43597</v>
      </c>
      <c r="F333" s="400">
        <f>F332+7</f>
        <v>43602</v>
      </c>
      <c r="G333" s="400">
        <f>F333+15</f>
        <v>43617</v>
      </c>
    </row>
    <row r="334" s="291" customFormat="1" ht="15" hidden="1" customHeight="1" spans="1:7">
      <c r="A334" s="415"/>
      <c r="B334" s="398" t="s">
        <v>1960</v>
      </c>
      <c r="C334" s="350" t="s">
        <v>1961</v>
      </c>
      <c r="D334" s="328"/>
      <c r="E334" s="419">
        <f>F334-5</f>
        <v>43604</v>
      </c>
      <c r="F334" s="400">
        <f>F333+7</f>
        <v>43609</v>
      </c>
      <c r="G334" s="400">
        <f>F334+15</f>
        <v>43624</v>
      </c>
    </row>
    <row r="335" s="291" customFormat="1" ht="15" hidden="1" spans="1:7">
      <c r="A335" s="415"/>
      <c r="B335" s="398" t="s">
        <v>1962</v>
      </c>
      <c r="C335" s="350" t="s">
        <v>610</v>
      </c>
      <c r="D335" s="328"/>
      <c r="E335" s="419">
        <f>F335-5</f>
        <v>43611</v>
      </c>
      <c r="F335" s="400">
        <f>F334+7</f>
        <v>43616</v>
      </c>
      <c r="G335" s="400">
        <f>F335+15</f>
        <v>43631</v>
      </c>
    </row>
    <row r="336" s="285" customFormat="1" ht="15" spans="1:8">
      <c r="A336" s="379"/>
      <c r="B336" s="380" t="s">
        <v>5</v>
      </c>
      <c r="C336" s="343" t="s">
        <v>6</v>
      </c>
      <c r="D336" s="343" t="s">
        <v>1804</v>
      </c>
      <c r="E336" s="343" t="s">
        <v>1805</v>
      </c>
      <c r="F336" s="343" t="s">
        <v>1806</v>
      </c>
      <c r="G336" s="343" t="s">
        <v>1463</v>
      </c>
      <c r="H336" s="426"/>
    </row>
    <row r="337" s="285" customFormat="1" ht="15" spans="1:8">
      <c r="A337" s="379"/>
      <c r="B337" s="427"/>
      <c r="C337" s="428"/>
      <c r="D337" s="428"/>
      <c r="E337" s="343" t="s">
        <v>1807</v>
      </c>
      <c r="F337" s="343" t="s">
        <v>10</v>
      </c>
      <c r="G337" s="343" t="s">
        <v>11</v>
      </c>
      <c r="H337" s="426"/>
    </row>
    <row r="338" s="285" customFormat="1" ht="15" customHeight="1" spans="1:7">
      <c r="A338" s="379"/>
      <c r="B338" s="389" t="s">
        <v>654</v>
      </c>
      <c r="C338" s="389" t="s">
        <v>1933</v>
      </c>
      <c r="D338" s="319" t="s">
        <v>1597</v>
      </c>
      <c r="E338" s="358">
        <f>F338-5</f>
        <v>44376</v>
      </c>
      <c r="F338" s="346">
        <v>44381</v>
      </c>
      <c r="G338" s="346">
        <f>F338+28</f>
        <v>44409</v>
      </c>
    </row>
    <row r="339" s="285" customFormat="1" ht="15" customHeight="1" spans="1:7">
      <c r="A339" s="379"/>
      <c r="B339" s="389" t="s">
        <v>1934</v>
      </c>
      <c r="C339" s="389" t="s">
        <v>1935</v>
      </c>
      <c r="D339" s="322"/>
      <c r="E339" s="358">
        <f>F339-5</f>
        <v>44383</v>
      </c>
      <c r="F339" s="346">
        <f>F338+7</f>
        <v>44388</v>
      </c>
      <c r="G339" s="346">
        <f>F339+28</f>
        <v>44416</v>
      </c>
    </row>
    <row r="340" s="285" customFormat="1" ht="15" customHeight="1" spans="1:7">
      <c r="A340" s="379"/>
      <c r="B340" s="389" t="s">
        <v>659</v>
      </c>
      <c r="C340" s="389" t="s">
        <v>1422</v>
      </c>
      <c r="D340" s="322"/>
      <c r="E340" s="358">
        <f>F340-5</f>
        <v>44390</v>
      </c>
      <c r="F340" s="346">
        <f>F339+7</f>
        <v>44395</v>
      </c>
      <c r="G340" s="346">
        <f>F340+28</f>
        <v>44423</v>
      </c>
    </row>
    <row r="341" s="285" customFormat="1" ht="15" customHeight="1" spans="1:7">
      <c r="A341" s="379"/>
      <c r="B341" s="389" t="s">
        <v>1456</v>
      </c>
      <c r="C341" s="389"/>
      <c r="D341" s="322"/>
      <c r="E341" s="358">
        <f>F341-5</f>
        <v>44397</v>
      </c>
      <c r="F341" s="346">
        <f>F340+7</f>
        <v>44402</v>
      </c>
      <c r="G341" s="346">
        <f>F341+28</f>
        <v>44430</v>
      </c>
    </row>
    <row r="342" s="285" customFormat="1" ht="15" customHeight="1" spans="1:7">
      <c r="A342" s="371"/>
      <c r="B342" s="389"/>
      <c r="C342" s="389"/>
      <c r="D342" s="324"/>
      <c r="E342" s="358">
        <f>F342-5</f>
        <v>44404</v>
      </c>
      <c r="F342" s="346">
        <f>F341+7</f>
        <v>44409</v>
      </c>
      <c r="G342" s="346">
        <f>F342+28</f>
        <v>44437</v>
      </c>
    </row>
    <row r="343" s="291" customFormat="1" ht="15" hidden="1" customHeight="1" spans="1:7">
      <c r="A343" s="415"/>
      <c r="B343" s="396" t="s">
        <v>5</v>
      </c>
      <c r="C343" s="398" t="s">
        <v>6</v>
      </c>
      <c r="D343" s="398" t="s">
        <v>1804</v>
      </c>
      <c r="E343" s="398" t="s">
        <v>1805</v>
      </c>
      <c r="F343" s="398" t="s">
        <v>1806</v>
      </c>
      <c r="G343" s="398" t="s">
        <v>1909</v>
      </c>
    </row>
    <row r="344" s="291" customFormat="1" ht="15" hidden="1" customHeight="1" spans="1:7">
      <c r="A344" s="415"/>
      <c r="B344" s="397"/>
      <c r="C344" s="418"/>
      <c r="D344" s="418"/>
      <c r="E344" s="398" t="s">
        <v>1807</v>
      </c>
      <c r="F344" s="398" t="s">
        <v>10</v>
      </c>
      <c r="G344" s="398" t="s">
        <v>11</v>
      </c>
    </row>
    <row r="345" s="291" customFormat="1" ht="15" hidden="1" customHeight="1" spans="1:7">
      <c r="A345" s="415"/>
      <c r="B345" s="398" t="s">
        <v>1525</v>
      </c>
      <c r="C345" s="350" t="s">
        <v>1958</v>
      </c>
      <c r="D345" s="328" t="s">
        <v>1658</v>
      </c>
      <c r="E345" s="419">
        <f>F345-5</f>
        <v>43583</v>
      </c>
      <c r="F345" s="400">
        <v>43588</v>
      </c>
      <c r="G345" s="400">
        <f>F345+15</f>
        <v>43603</v>
      </c>
    </row>
    <row r="346" s="291" customFormat="1" ht="15" hidden="1" customHeight="1" spans="1:7">
      <c r="A346" s="415"/>
      <c r="B346" s="398" t="s">
        <v>1959</v>
      </c>
      <c r="C346" s="350" t="s">
        <v>1415</v>
      </c>
      <c r="D346" s="328"/>
      <c r="E346" s="419">
        <f>F346-5</f>
        <v>43590</v>
      </c>
      <c r="F346" s="400">
        <f>F345+7</f>
        <v>43595</v>
      </c>
      <c r="G346" s="400">
        <f>F346+15</f>
        <v>43610</v>
      </c>
    </row>
    <row r="347" s="291" customFormat="1" ht="15" hidden="1" customHeight="1" spans="1:7">
      <c r="A347" s="415"/>
      <c r="B347" s="398" t="s">
        <v>246</v>
      </c>
      <c r="C347" s="398" t="s">
        <v>246</v>
      </c>
      <c r="D347" s="328"/>
      <c r="E347" s="419">
        <f>F347-5</f>
        <v>43597</v>
      </c>
      <c r="F347" s="400">
        <f>F346+7</f>
        <v>43602</v>
      </c>
      <c r="G347" s="400">
        <f>F347+15</f>
        <v>43617</v>
      </c>
    </row>
    <row r="348" s="291" customFormat="1" ht="15" hidden="1" customHeight="1" spans="1:7">
      <c r="A348" s="415"/>
      <c r="B348" s="398" t="s">
        <v>1960</v>
      </c>
      <c r="C348" s="350" t="s">
        <v>1961</v>
      </c>
      <c r="D348" s="328"/>
      <c r="E348" s="419">
        <f>F348-5</f>
        <v>43604</v>
      </c>
      <c r="F348" s="400">
        <f>F347+7</f>
        <v>43609</v>
      </c>
      <c r="G348" s="400">
        <f>F348+15</f>
        <v>43624</v>
      </c>
    </row>
    <row r="349" s="291" customFormat="1" ht="15" hidden="1" spans="1:7">
      <c r="A349" s="415"/>
      <c r="B349" s="398" t="s">
        <v>1962</v>
      </c>
      <c r="C349" s="350" t="s">
        <v>610</v>
      </c>
      <c r="D349" s="328"/>
      <c r="E349" s="419">
        <f>F349-5</f>
        <v>43611</v>
      </c>
      <c r="F349" s="400">
        <f>F348+7</f>
        <v>43616</v>
      </c>
      <c r="G349" s="400">
        <f>F349+15</f>
        <v>43631</v>
      </c>
    </row>
    <row r="350" s="285" customFormat="1" ht="15" hidden="1" spans="1:8">
      <c r="A350" s="379"/>
      <c r="B350" s="420" t="s">
        <v>5</v>
      </c>
      <c r="C350" s="384" t="s">
        <v>6</v>
      </c>
      <c r="D350" s="384" t="s">
        <v>1804</v>
      </c>
      <c r="E350" s="343" t="s">
        <v>1805</v>
      </c>
      <c r="F350" s="343" t="s">
        <v>1806</v>
      </c>
      <c r="G350" s="343" t="s">
        <v>1463</v>
      </c>
      <c r="H350" s="426"/>
    </row>
    <row r="351" s="285" customFormat="1" ht="15" hidden="1" spans="1:8">
      <c r="A351" s="379"/>
      <c r="B351" s="424"/>
      <c r="C351" s="412"/>
      <c r="D351" s="412"/>
      <c r="E351" s="343" t="s">
        <v>1807</v>
      </c>
      <c r="F351" s="343" t="s">
        <v>10</v>
      </c>
      <c r="G351" s="343" t="s">
        <v>11</v>
      </c>
      <c r="H351" s="426"/>
    </row>
    <row r="352" s="285" customFormat="1" ht="15" hidden="1" customHeight="1" spans="1:7">
      <c r="A352" s="379"/>
      <c r="B352" s="433" t="s">
        <v>875</v>
      </c>
      <c r="C352" s="433" t="s">
        <v>246</v>
      </c>
      <c r="D352" s="319" t="s">
        <v>1597</v>
      </c>
      <c r="E352" s="358">
        <f>F352-5</f>
        <v>44039</v>
      </c>
      <c r="F352" s="346">
        <v>44044</v>
      </c>
      <c r="G352" s="346">
        <f>F352+28</f>
        <v>44072</v>
      </c>
    </row>
    <row r="353" s="285" customFormat="1" ht="15" hidden="1" customHeight="1" spans="1:7">
      <c r="A353" s="379"/>
      <c r="B353" s="433" t="s">
        <v>767</v>
      </c>
      <c r="C353" s="433" t="s">
        <v>1963</v>
      </c>
      <c r="D353" s="322"/>
      <c r="E353" s="358">
        <f>F353-5</f>
        <v>44046</v>
      </c>
      <c r="F353" s="346">
        <f>F352+7</f>
        <v>44051</v>
      </c>
      <c r="G353" s="346">
        <f>F353+28</f>
        <v>44079</v>
      </c>
    </row>
    <row r="354" s="285" customFormat="1" ht="15" hidden="1" customHeight="1" spans="1:7">
      <c r="A354" s="379"/>
      <c r="B354" s="341" t="s">
        <v>1964</v>
      </c>
      <c r="C354" s="341" t="s">
        <v>1526</v>
      </c>
      <c r="D354" s="322"/>
      <c r="E354" s="358">
        <f>F354-5</f>
        <v>44053</v>
      </c>
      <c r="F354" s="346">
        <f>F353+7</f>
        <v>44058</v>
      </c>
      <c r="G354" s="346">
        <f>F354+28</f>
        <v>44086</v>
      </c>
    </row>
    <row r="355" s="285" customFormat="1" ht="15" hidden="1" customHeight="1" spans="1:7">
      <c r="A355" s="379"/>
      <c r="B355" s="318" t="s">
        <v>764</v>
      </c>
      <c r="C355" s="341" t="s">
        <v>1775</v>
      </c>
      <c r="D355" s="322"/>
      <c r="E355" s="358">
        <f>F355-5</f>
        <v>44060</v>
      </c>
      <c r="F355" s="346">
        <f>F354+7</f>
        <v>44065</v>
      </c>
      <c r="G355" s="346">
        <f>F355+28</f>
        <v>44093</v>
      </c>
    </row>
    <row r="356" s="285" customFormat="1" ht="15" hidden="1" customHeight="1" spans="1:7">
      <c r="A356" s="371"/>
      <c r="B356" s="350" t="s">
        <v>1965</v>
      </c>
      <c r="C356" s="318" t="s">
        <v>1966</v>
      </c>
      <c r="D356" s="324"/>
      <c r="E356" s="358">
        <f>F356-5</f>
        <v>44067</v>
      </c>
      <c r="F356" s="346">
        <f>F355+7</f>
        <v>44072</v>
      </c>
      <c r="G356" s="346">
        <f>F356+28</f>
        <v>44100</v>
      </c>
    </row>
    <row r="357" s="285" customFormat="1" ht="15" spans="1:8">
      <c r="A357" s="379"/>
      <c r="B357" s="380" t="s">
        <v>5</v>
      </c>
      <c r="C357" s="384" t="s">
        <v>6</v>
      </c>
      <c r="D357" s="384" t="s">
        <v>1804</v>
      </c>
      <c r="E357" s="343" t="s">
        <v>1805</v>
      </c>
      <c r="F357" s="343" t="s">
        <v>1806</v>
      </c>
      <c r="G357" s="343" t="s">
        <v>1463</v>
      </c>
      <c r="H357" s="426"/>
    </row>
    <row r="358" s="285" customFormat="1" ht="15" spans="1:8">
      <c r="A358" s="379"/>
      <c r="B358" s="427"/>
      <c r="C358" s="412"/>
      <c r="D358" s="412"/>
      <c r="E358" s="343" t="s">
        <v>1807</v>
      </c>
      <c r="F358" s="343" t="s">
        <v>10</v>
      </c>
      <c r="G358" s="343" t="s">
        <v>11</v>
      </c>
      <c r="H358" s="426"/>
    </row>
    <row r="359" s="285" customFormat="1" ht="15" customHeight="1" spans="1:7">
      <c r="A359" s="379"/>
      <c r="B359" s="398" t="s">
        <v>1943</v>
      </c>
      <c r="C359" s="350" t="s">
        <v>1905</v>
      </c>
      <c r="D359" s="319" t="s">
        <v>1663</v>
      </c>
      <c r="E359" s="358">
        <f>F359-6</f>
        <v>44372</v>
      </c>
      <c r="F359" s="346">
        <v>44378</v>
      </c>
      <c r="G359" s="346">
        <f>F359+25</f>
        <v>44403</v>
      </c>
    </row>
    <row r="360" s="285" customFormat="1" ht="15" customHeight="1" spans="1:7">
      <c r="A360" s="379"/>
      <c r="B360" s="398" t="s">
        <v>771</v>
      </c>
      <c r="C360" s="350" t="s">
        <v>1114</v>
      </c>
      <c r="D360" s="322"/>
      <c r="E360" s="358">
        <f>F360-6</f>
        <v>44379</v>
      </c>
      <c r="F360" s="346">
        <f>F359+7</f>
        <v>44385</v>
      </c>
      <c r="G360" s="346">
        <f>F360+25</f>
        <v>44410</v>
      </c>
    </row>
    <row r="361" s="285" customFormat="1" ht="15" customHeight="1" spans="1:7">
      <c r="A361" s="379"/>
      <c r="B361" s="398" t="s">
        <v>777</v>
      </c>
      <c r="C361" s="350" t="s">
        <v>1523</v>
      </c>
      <c r="D361" s="322"/>
      <c r="E361" s="358">
        <f>F361-6</f>
        <v>44386</v>
      </c>
      <c r="F361" s="346">
        <f>F360+7</f>
        <v>44392</v>
      </c>
      <c r="G361" s="346">
        <f>F361+25</f>
        <v>44417</v>
      </c>
    </row>
    <row r="362" s="285" customFormat="1" ht="15" customHeight="1" spans="1:7">
      <c r="A362" s="379"/>
      <c r="B362" s="398" t="s">
        <v>1524</v>
      </c>
      <c r="C362" s="350" t="s">
        <v>610</v>
      </c>
      <c r="D362" s="322"/>
      <c r="E362" s="358">
        <f>F362-6</f>
        <v>44393</v>
      </c>
      <c r="F362" s="346">
        <f>F361+7</f>
        <v>44399</v>
      </c>
      <c r="G362" s="346">
        <f>F362+25</f>
        <v>44424</v>
      </c>
    </row>
    <row r="363" s="285" customFormat="1" ht="15" customHeight="1" spans="1:7">
      <c r="A363" s="371"/>
      <c r="B363" s="398"/>
      <c r="C363" s="350"/>
      <c r="D363" s="324"/>
      <c r="E363" s="358">
        <f>F363-6</f>
        <v>44400</v>
      </c>
      <c r="F363" s="346">
        <f>F362+7</f>
        <v>44406</v>
      </c>
      <c r="G363" s="346">
        <f>F363+25</f>
        <v>44431</v>
      </c>
    </row>
    <row r="364" s="291" customFormat="1" ht="14.1" customHeight="1" spans="1:8">
      <c r="A364" s="377" t="s">
        <v>1967</v>
      </c>
      <c r="B364" s="377"/>
      <c r="C364" s="434"/>
      <c r="D364" s="435"/>
      <c r="E364" s="436"/>
      <c r="F364" s="378"/>
      <c r="G364" s="378"/>
      <c r="H364" s="292"/>
    </row>
    <row r="365" s="285" customFormat="1" ht="15" customHeight="1" spans="1:8">
      <c r="A365" s="379"/>
      <c r="B365" s="429" t="s">
        <v>5</v>
      </c>
      <c r="C365" s="384" t="s">
        <v>6</v>
      </c>
      <c r="D365" s="384" t="s">
        <v>1804</v>
      </c>
      <c r="E365" s="343" t="s">
        <v>1805</v>
      </c>
      <c r="F365" s="437" t="s">
        <v>1806</v>
      </c>
      <c r="G365" s="343" t="s">
        <v>1445</v>
      </c>
      <c r="H365" s="438"/>
    </row>
    <row r="366" s="285" customFormat="1" ht="15" customHeight="1" spans="1:8">
      <c r="A366" s="379"/>
      <c r="B366" s="430"/>
      <c r="C366" s="412"/>
      <c r="D366" s="412"/>
      <c r="E366" s="343" t="s">
        <v>1807</v>
      </c>
      <c r="F366" s="437" t="s">
        <v>10</v>
      </c>
      <c r="G366" s="343" t="s">
        <v>11</v>
      </c>
      <c r="H366" s="438"/>
    </row>
    <row r="367" s="285" customFormat="1" ht="15" customHeight="1" spans="1:8">
      <c r="A367" s="379"/>
      <c r="B367" s="433" t="s">
        <v>764</v>
      </c>
      <c r="C367" s="433" t="s">
        <v>1233</v>
      </c>
      <c r="D367" s="439" t="s">
        <v>1597</v>
      </c>
      <c r="E367" s="358">
        <f>F367-5</f>
        <v>44375</v>
      </c>
      <c r="F367" s="346">
        <v>44380</v>
      </c>
      <c r="G367" s="346">
        <f>F367+19</f>
        <v>44399</v>
      </c>
      <c r="H367" s="440"/>
    </row>
    <row r="368" s="285" customFormat="1" ht="15" customHeight="1" spans="1:11">
      <c r="A368" s="379"/>
      <c r="B368" s="433" t="s">
        <v>767</v>
      </c>
      <c r="C368" s="433" t="s">
        <v>1449</v>
      </c>
      <c r="D368" s="441"/>
      <c r="E368" s="358">
        <f>F368-5</f>
        <v>44382</v>
      </c>
      <c r="F368" s="346">
        <f>F367+7</f>
        <v>44387</v>
      </c>
      <c r="G368" s="346">
        <f>F368+19</f>
        <v>44406</v>
      </c>
      <c r="H368" s="440"/>
      <c r="I368" s="376"/>
      <c r="J368" s="376"/>
      <c r="K368" s="376"/>
    </row>
    <row r="369" s="285" customFormat="1" ht="15" customHeight="1" spans="1:11">
      <c r="A369" s="379"/>
      <c r="B369" s="341" t="s">
        <v>1968</v>
      </c>
      <c r="C369" s="341"/>
      <c r="D369" s="441"/>
      <c r="E369" s="358">
        <f>F369-5</f>
        <v>44389</v>
      </c>
      <c r="F369" s="346">
        <f>F368+7</f>
        <v>44394</v>
      </c>
      <c r="G369" s="346">
        <f>F369+19</f>
        <v>44413</v>
      </c>
      <c r="H369" s="440"/>
      <c r="I369" s="376"/>
      <c r="J369" s="376"/>
      <c r="K369" s="376"/>
    </row>
    <row r="370" s="285" customFormat="1" ht="15" customHeight="1" spans="1:11">
      <c r="A370" s="379"/>
      <c r="B370" s="318" t="s">
        <v>1456</v>
      </c>
      <c r="C370" s="433"/>
      <c r="D370" s="441"/>
      <c r="E370" s="358">
        <f>F370-5</f>
        <v>44396</v>
      </c>
      <c r="F370" s="346">
        <f>F369+7</f>
        <v>44401</v>
      </c>
      <c r="G370" s="346">
        <f>F370+19</f>
        <v>44420</v>
      </c>
      <c r="H370" s="440"/>
      <c r="I370" s="376"/>
      <c r="J370" s="376"/>
      <c r="K370" s="376"/>
    </row>
    <row r="371" s="285" customFormat="1" ht="15" customHeight="1" spans="1:11">
      <c r="A371" s="379"/>
      <c r="B371" s="433" t="s">
        <v>1969</v>
      </c>
      <c r="C371" s="433" t="s">
        <v>1970</v>
      </c>
      <c r="D371" s="442"/>
      <c r="E371" s="358">
        <f>F371-5</f>
        <v>44403</v>
      </c>
      <c r="F371" s="346">
        <f>F370+7</f>
        <v>44408</v>
      </c>
      <c r="G371" s="346">
        <f>F371+19</f>
        <v>44427</v>
      </c>
      <c r="H371" s="440"/>
      <c r="I371" s="376"/>
      <c r="J371" s="376"/>
      <c r="K371" s="376"/>
    </row>
    <row r="372" s="291" customFormat="1" customHeight="1" spans="1:11">
      <c r="A372" s="377" t="s">
        <v>1274</v>
      </c>
      <c r="B372" s="377"/>
      <c r="C372" s="434"/>
      <c r="D372" s="435"/>
      <c r="E372" s="436"/>
      <c r="F372" s="378"/>
      <c r="G372" s="443"/>
      <c r="H372" s="444"/>
      <c r="I372" s="423"/>
      <c r="J372" s="423"/>
      <c r="K372" s="423"/>
    </row>
    <row r="373" s="285" customFormat="1" ht="15" hidden="1" customHeight="1" spans="1:11">
      <c r="A373" s="379"/>
      <c r="B373" s="445" t="s">
        <v>5</v>
      </c>
      <c r="C373" s="384" t="s">
        <v>6</v>
      </c>
      <c r="D373" s="384" t="s">
        <v>1804</v>
      </c>
      <c r="E373" s="343" t="s">
        <v>1805</v>
      </c>
      <c r="F373" s="437" t="s">
        <v>1806</v>
      </c>
      <c r="G373" s="343" t="s">
        <v>1274</v>
      </c>
      <c r="H373" s="438"/>
      <c r="I373" s="376"/>
      <c r="J373" s="376"/>
      <c r="K373" s="376"/>
    </row>
    <row r="374" s="285" customFormat="1" ht="15" hidden="1" customHeight="1" spans="1:11">
      <c r="A374" s="379"/>
      <c r="B374" s="431"/>
      <c r="C374" s="412"/>
      <c r="D374" s="412"/>
      <c r="E374" s="343" t="s">
        <v>1807</v>
      </c>
      <c r="F374" s="437" t="s">
        <v>10</v>
      </c>
      <c r="G374" s="384" t="s">
        <v>11</v>
      </c>
      <c r="H374" s="438"/>
      <c r="I374" s="376"/>
      <c r="J374" s="376"/>
      <c r="K374" s="376"/>
    </row>
    <row r="375" s="285" customFormat="1" ht="15" hidden="1" customHeight="1" spans="1:8">
      <c r="A375" s="379"/>
      <c r="B375" s="398" t="s">
        <v>875</v>
      </c>
      <c r="C375" s="350" t="s">
        <v>246</v>
      </c>
      <c r="D375" s="446" t="s">
        <v>1910</v>
      </c>
      <c r="E375" s="358">
        <f>F375-5</f>
        <v>44010</v>
      </c>
      <c r="F375" s="346">
        <v>44015</v>
      </c>
      <c r="G375" s="346">
        <f>F375+14</f>
        <v>44029</v>
      </c>
      <c r="H375" s="440"/>
    </row>
    <row r="376" s="285" customFormat="1" ht="15" hidden="1" customHeight="1" spans="1:11">
      <c r="A376" s="379"/>
      <c r="B376" s="398" t="s">
        <v>752</v>
      </c>
      <c r="C376" s="350" t="s">
        <v>1971</v>
      </c>
      <c r="D376" s="447"/>
      <c r="E376" s="358">
        <f>F376-5</f>
        <v>44017</v>
      </c>
      <c r="F376" s="346">
        <f>F375+7</f>
        <v>44022</v>
      </c>
      <c r="G376" s="346">
        <f>F376+14</f>
        <v>44036</v>
      </c>
      <c r="H376" s="440"/>
      <c r="I376" s="376"/>
      <c r="J376" s="376"/>
      <c r="K376" s="376"/>
    </row>
    <row r="377" s="285" customFormat="1" ht="15" hidden="1" customHeight="1" spans="1:11">
      <c r="A377" s="379"/>
      <c r="B377" s="398" t="s">
        <v>1517</v>
      </c>
      <c r="C377" s="350" t="s">
        <v>1971</v>
      </c>
      <c r="D377" s="447"/>
      <c r="E377" s="358">
        <f>F377-5</f>
        <v>44024</v>
      </c>
      <c r="F377" s="346">
        <f>F376+7</f>
        <v>44029</v>
      </c>
      <c r="G377" s="346">
        <f>F377+14</f>
        <v>44043</v>
      </c>
      <c r="H377" s="440"/>
      <c r="I377" s="376"/>
      <c r="J377" s="376"/>
      <c r="K377" s="376"/>
    </row>
    <row r="378" s="285" customFormat="1" ht="15" hidden="1" customHeight="1" spans="1:11">
      <c r="A378" s="379"/>
      <c r="B378" s="398" t="s">
        <v>1519</v>
      </c>
      <c r="C378" s="350" t="s">
        <v>1971</v>
      </c>
      <c r="D378" s="447"/>
      <c r="E378" s="358">
        <f>F378-5</f>
        <v>44031</v>
      </c>
      <c r="F378" s="346">
        <f>F377+7</f>
        <v>44036</v>
      </c>
      <c r="G378" s="346">
        <f>F378+14</f>
        <v>44050</v>
      </c>
      <c r="H378" s="440"/>
      <c r="I378" s="376"/>
      <c r="J378" s="376"/>
      <c r="K378" s="376"/>
    </row>
    <row r="379" s="285" customFormat="1" ht="15" hidden="1" customHeight="1" spans="1:11">
      <c r="A379" s="379"/>
      <c r="B379" s="398" t="s">
        <v>746</v>
      </c>
      <c r="C379" s="350" t="s">
        <v>1971</v>
      </c>
      <c r="D379" s="448"/>
      <c r="E379" s="358">
        <f>F379-5</f>
        <v>44038</v>
      </c>
      <c r="F379" s="346">
        <f>F378+7</f>
        <v>44043</v>
      </c>
      <c r="G379" s="346">
        <f>F379+14</f>
        <v>44057</v>
      </c>
      <c r="H379" s="440"/>
      <c r="I379" s="376"/>
      <c r="J379" s="376"/>
      <c r="K379" s="376"/>
    </row>
    <row r="380" s="285" customFormat="1" ht="15" customHeight="1" spans="1:11">
      <c r="A380" s="379"/>
      <c r="B380" s="429" t="s">
        <v>5</v>
      </c>
      <c r="C380" s="343" t="s">
        <v>6</v>
      </c>
      <c r="D380" s="343" t="s">
        <v>1804</v>
      </c>
      <c r="E380" s="343" t="s">
        <v>1805</v>
      </c>
      <c r="F380" s="437" t="s">
        <v>1806</v>
      </c>
      <c r="G380" s="343" t="s">
        <v>1274</v>
      </c>
      <c r="H380" s="438"/>
      <c r="I380" s="376"/>
      <c r="J380" s="376"/>
      <c r="K380" s="376"/>
    </row>
    <row r="381" s="285" customFormat="1" ht="15" customHeight="1" spans="1:11">
      <c r="A381" s="379"/>
      <c r="B381" s="430"/>
      <c r="C381" s="428"/>
      <c r="D381" s="428"/>
      <c r="E381" s="343" t="s">
        <v>1807</v>
      </c>
      <c r="F381" s="437" t="s">
        <v>10</v>
      </c>
      <c r="G381" s="384" t="s">
        <v>11</v>
      </c>
      <c r="H381" s="438"/>
      <c r="I381" s="376"/>
      <c r="J381" s="376"/>
      <c r="K381" s="376"/>
    </row>
    <row r="382" s="285" customFormat="1" ht="15" customHeight="1" spans="1:8">
      <c r="A382" s="379"/>
      <c r="B382" s="433" t="s">
        <v>764</v>
      </c>
      <c r="C382" s="433" t="s">
        <v>1233</v>
      </c>
      <c r="D382" s="439" t="s">
        <v>1597</v>
      </c>
      <c r="E382" s="358">
        <f>F382-4</f>
        <v>44376</v>
      </c>
      <c r="F382" s="346">
        <v>44380</v>
      </c>
      <c r="G382" s="346">
        <f>F382+23</f>
        <v>44403</v>
      </c>
      <c r="H382" s="440"/>
    </row>
    <row r="383" s="285" customFormat="1" ht="15" customHeight="1" spans="1:11">
      <c r="A383" s="379"/>
      <c r="B383" s="433" t="s">
        <v>767</v>
      </c>
      <c r="C383" s="433" t="s">
        <v>1449</v>
      </c>
      <c r="D383" s="441"/>
      <c r="E383" s="358">
        <f>F383-4</f>
        <v>44383</v>
      </c>
      <c r="F383" s="346">
        <f>F382+7</f>
        <v>44387</v>
      </c>
      <c r="G383" s="346">
        <f>F383+23</f>
        <v>44410</v>
      </c>
      <c r="H383" s="440"/>
      <c r="I383" s="376"/>
      <c r="J383" s="376"/>
      <c r="K383" s="376"/>
    </row>
    <row r="384" s="285" customFormat="1" ht="15" customHeight="1" spans="1:11">
      <c r="A384" s="379"/>
      <c r="B384" s="341" t="s">
        <v>1968</v>
      </c>
      <c r="C384" s="341"/>
      <c r="D384" s="441"/>
      <c r="E384" s="358">
        <f>F384-4</f>
        <v>44390</v>
      </c>
      <c r="F384" s="346">
        <f>F383+7</f>
        <v>44394</v>
      </c>
      <c r="G384" s="346">
        <f>F384+23</f>
        <v>44417</v>
      </c>
      <c r="H384" s="440"/>
      <c r="I384" s="376"/>
      <c r="J384" s="376"/>
      <c r="K384" s="376"/>
    </row>
    <row r="385" s="285" customFormat="1" ht="15" customHeight="1" spans="1:11">
      <c r="A385" s="379"/>
      <c r="B385" s="318" t="s">
        <v>1456</v>
      </c>
      <c r="C385" s="433"/>
      <c r="D385" s="441"/>
      <c r="E385" s="358">
        <f>F385-4</f>
        <v>44397</v>
      </c>
      <c r="F385" s="346">
        <f>F384+7</f>
        <v>44401</v>
      </c>
      <c r="G385" s="346">
        <f>F385+23</f>
        <v>44424</v>
      </c>
      <c r="H385" s="440"/>
      <c r="I385" s="376"/>
      <c r="J385" s="376"/>
      <c r="K385" s="376"/>
    </row>
    <row r="386" s="285" customFormat="1" ht="15" customHeight="1" spans="1:11">
      <c r="A386" s="379"/>
      <c r="B386" s="433" t="s">
        <v>1969</v>
      </c>
      <c r="C386" s="433" t="s">
        <v>1970</v>
      </c>
      <c r="D386" s="442"/>
      <c r="E386" s="358">
        <f>F386-4</f>
        <v>44404</v>
      </c>
      <c r="F386" s="346">
        <f>F385+7</f>
        <v>44408</v>
      </c>
      <c r="G386" s="346">
        <f>F386+23</f>
        <v>44431</v>
      </c>
      <c r="H386" s="440"/>
      <c r="I386" s="376"/>
      <c r="J386" s="376"/>
      <c r="K386" s="376"/>
    </row>
    <row r="387" s="288" customFormat="1" ht="15" customHeight="1" spans="1:11">
      <c r="A387" s="377" t="s">
        <v>763</v>
      </c>
      <c r="B387" s="294"/>
      <c r="C387" s="434"/>
      <c r="D387" s="435"/>
      <c r="E387" s="436"/>
      <c r="F387" s="378"/>
      <c r="G387" s="378"/>
      <c r="H387" s="449"/>
      <c r="I387" s="364"/>
      <c r="J387" s="364"/>
      <c r="K387" s="364"/>
    </row>
    <row r="388" s="287" customFormat="1" ht="15" hidden="1" customHeight="1" spans="1:11">
      <c r="A388" s="379"/>
      <c r="B388" s="409" t="s">
        <v>5</v>
      </c>
      <c r="C388" s="343" t="s">
        <v>6</v>
      </c>
      <c r="D388" s="450" t="s">
        <v>1804</v>
      </c>
      <c r="E388" s="450" t="s">
        <v>1805</v>
      </c>
      <c r="F388" s="450" t="s">
        <v>1806</v>
      </c>
      <c r="G388" s="450" t="s">
        <v>763</v>
      </c>
      <c r="H388" s="451"/>
      <c r="I388" s="289"/>
      <c r="J388" s="289"/>
      <c r="K388" s="289"/>
    </row>
    <row r="389" s="287" customFormat="1" ht="15" hidden="1" customHeight="1" spans="1:11">
      <c r="A389" s="379"/>
      <c r="B389" s="452"/>
      <c r="C389" s="453"/>
      <c r="D389" s="454"/>
      <c r="E389" s="455" t="s">
        <v>1807</v>
      </c>
      <c r="F389" s="455" t="s">
        <v>10</v>
      </c>
      <c r="G389" s="455" t="s">
        <v>11</v>
      </c>
      <c r="H389" s="451"/>
      <c r="I389" s="289"/>
      <c r="J389" s="289"/>
      <c r="K389" s="289"/>
    </row>
    <row r="390" s="287" customFormat="1" ht="15" hidden="1" customHeight="1" spans="1:11">
      <c r="A390" s="379"/>
      <c r="B390" s="433" t="s">
        <v>1960</v>
      </c>
      <c r="C390" s="433" t="s">
        <v>1972</v>
      </c>
      <c r="D390" s="446" t="s">
        <v>1973</v>
      </c>
      <c r="E390" s="456">
        <f>F390-5</f>
        <v>43553</v>
      </c>
      <c r="F390" s="457">
        <v>43558</v>
      </c>
      <c r="G390" s="457">
        <f>F390+24</f>
        <v>43582</v>
      </c>
      <c r="H390" s="451"/>
      <c r="I390" s="289"/>
      <c r="J390" s="289"/>
      <c r="K390" s="289"/>
    </row>
    <row r="391" s="287" customFormat="1" ht="15" hidden="1" customHeight="1" spans="1:11">
      <c r="A391" s="379"/>
      <c r="B391" s="318" t="s">
        <v>1974</v>
      </c>
      <c r="C391" s="318" t="s">
        <v>1975</v>
      </c>
      <c r="D391" s="447"/>
      <c r="E391" s="456">
        <f>F391-5</f>
        <v>43560</v>
      </c>
      <c r="F391" s="457">
        <f>F390+7</f>
        <v>43565</v>
      </c>
      <c r="G391" s="457">
        <f>F391+24</f>
        <v>43589</v>
      </c>
      <c r="H391" s="451"/>
      <c r="I391" s="289"/>
      <c r="J391" s="289"/>
      <c r="K391" s="289"/>
    </row>
    <row r="392" s="287" customFormat="1" ht="15" hidden="1" customHeight="1" spans="1:11">
      <c r="A392" s="379"/>
      <c r="B392" s="341" t="s">
        <v>1976</v>
      </c>
      <c r="C392" s="341" t="s">
        <v>1137</v>
      </c>
      <c r="D392" s="447"/>
      <c r="E392" s="456">
        <f>F392-5</f>
        <v>43567</v>
      </c>
      <c r="F392" s="457">
        <f>F391+7</f>
        <v>43572</v>
      </c>
      <c r="G392" s="457">
        <f>F392+24</f>
        <v>43596</v>
      </c>
      <c r="H392" s="451"/>
      <c r="I392" s="289"/>
      <c r="J392" s="289"/>
      <c r="K392" s="289"/>
    </row>
    <row r="393" s="287" customFormat="1" ht="15" hidden="1" customHeight="1" spans="1:11">
      <c r="A393" s="379"/>
      <c r="B393" s="341" t="s">
        <v>1943</v>
      </c>
      <c r="C393" s="341" t="s">
        <v>660</v>
      </c>
      <c r="D393" s="447"/>
      <c r="E393" s="456">
        <f>F393-5</f>
        <v>43574</v>
      </c>
      <c r="F393" s="457">
        <f>F392+7</f>
        <v>43579</v>
      </c>
      <c r="G393" s="457">
        <f>F393+24</f>
        <v>43603</v>
      </c>
      <c r="H393" s="451"/>
      <c r="I393" s="289"/>
      <c r="J393" s="289"/>
      <c r="K393" s="289"/>
    </row>
    <row r="394" s="287" customFormat="1" ht="15" hidden="1" customHeight="1" spans="1:11">
      <c r="A394" s="379"/>
      <c r="B394" s="341" t="s">
        <v>1525</v>
      </c>
      <c r="C394" s="318" t="s">
        <v>1958</v>
      </c>
      <c r="D394" s="448"/>
      <c r="E394" s="456">
        <f>F394-5</f>
        <v>43581</v>
      </c>
      <c r="F394" s="457">
        <f>F393+7</f>
        <v>43586</v>
      </c>
      <c r="G394" s="457">
        <f>F394+24</f>
        <v>43610</v>
      </c>
      <c r="H394" s="451"/>
      <c r="I394" s="289"/>
      <c r="J394" s="289"/>
      <c r="K394" s="289"/>
    </row>
    <row r="395" s="287" customFormat="1" ht="15" hidden="1" customHeight="1" spans="1:11">
      <c r="A395" s="379"/>
      <c r="B395" s="341"/>
      <c r="C395" s="318"/>
      <c r="D395" s="458"/>
      <c r="E395" s="459"/>
      <c r="F395" s="460"/>
      <c r="G395" s="460"/>
      <c r="H395" s="451"/>
      <c r="I395" s="289"/>
      <c r="J395" s="289"/>
      <c r="K395" s="289"/>
    </row>
    <row r="396" s="287" customFormat="1" ht="15" customHeight="1" spans="1:11">
      <c r="A396" s="379"/>
      <c r="B396" s="429" t="s">
        <v>5</v>
      </c>
      <c r="C396" s="343" t="s">
        <v>6</v>
      </c>
      <c r="D396" s="450" t="s">
        <v>1804</v>
      </c>
      <c r="E396" s="450" t="s">
        <v>1805</v>
      </c>
      <c r="F396" s="450" t="s">
        <v>1806</v>
      </c>
      <c r="G396" s="450" t="s">
        <v>763</v>
      </c>
      <c r="H396" s="451"/>
      <c r="I396" s="289"/>
      <c r="J396" s="289"/>
      <c r="K396" s="289"/>
    </row>
    <row r="397" s="287" customFormat="1" ht="15" customHeight="1" spans="1:11">
      <c r="A397" s="379"/>
      <c r="B397" s="430"/>
      <c r="C397" s="453"/>
      <c r="D397" s="454"/>
      <c r="E397" s="455" t="s">
        <v>1807</v>
      </c>
      <c r="F397" s="455" t="s">
        <v>10</v>
      </c>
      <c r="G397" s="455" t="s">
        <v>11</v>
      </c>
      <c r="H397" s="451"/>
      <c r="I397" s="289"/>
      <c r="J397" s="289"/>
      <c r="K397" s="289"/>
    </row>
    <row r="398" s="287" customFormat="1" ht="15" customHeight="1" spans="1:11">
      <c r="A398" s="379"/>
      <c r="B398" s="433" t="s">
        <v>764</v>
      </c>
      <c r="C398" s="433" t="s">
        <v>1233</v>
      </c>
      <c r="D398" s="446" t="s">
        <v>1597</v>
      </c>
      <c r="E398" s="456">
        <f>F398-5</f>
        <v>44375</v>
      </c>
      <c r="F398" s="457">
        <v>44380</v>
      </c>
      <c r="G398" s="457">
        <f>F398+28</f>
        <v>44408</v>
      </c>
      <c r="H398" s="451"/>
      <c r="I398" s="289"/>
      <c r="J398" s="289"/>
      <c r="K398" s="289"/>
    </row>
    <row r="399" s="287" customFormat="1" ht="15" customHeight="1" spans="1:11">
      <c r="A399" s="379"/>
      <c r="B399" s="433" t="s">
        <v>767</v>
      </c>
      <c r="C399" s="433" t="s">
        <v>1449</v>
      </c>
      <c r="D399" s="447"/>
      <c r="E399" s="456">
        <f>F399-5</f>
        <v>44382</v>
      </c>
      <c r="F399" s="457">
        <f>F398+7</f>
        <v>44387</v>
      </c>
      <c r="G399" s="457">
        <f>F399+28</f>
        <v>44415</v>
      </c>
      <c r="H399" s="451"/>
      <c r="I399" s="289"/>
      <c r="J399" s="289"/>
      <c r="K399" s="289"/>
    </row>
    <row r="400" s="287" customFormat="1" ht="15" customHeight="1" spans="1:11">
      <c r="A400" s="379"/>
      <c r="B400" s="341" t="s">
        <v>1968</v>
      </c>
      <c r="C400" s="341"/>
      <c r="D400" s="447"/>
      <c r="E400" s="456">
        <f>F400-5</f>
        <v>44389</v>
      </c>
      <c r="F400" s="457">
        <f>F399+7</f>
        <v>44394</v>
      </c>
      <c r="G400" s="457">
        <f>F400+28</f>
        <v>44422</v>
      </c>
      <c r="H400" s="451"/>
      <c r="I400" s="289"/>
      <c r="J400" s="289"/>
      <c r="K400" s="289"/>
    </row>
    <row r="401" s="287" customFormat="1" ht="15" customHeight="1" spans="1:11">
      <c r="A401" s="379"/>
      <c r="B401" s="318" t="s">
        <v>1456</v>
      </c>
      <c r="C401" s="433"/>
      <c r="D401" s="447"/>
      <c r="E401" s="456">
        <f>F401-5</f>
        <v>44396</v>
      </c>
      <c r="F401" s="457">
        <f>F400+7</f>
        <v>44401</v>
      </c>
      <c r="G401" s="457">
        <f>F401+28</f>
        <v>44429</v>
      </c>
      <c r="H401" s="451"/>
      <c r="I401" s="289"/>
      <c r="J401" s="289"/>
      <c r="K401" s="289"/>
    </row>
    <row r="402" s="287" customFormat="1" ht="15" customHeight="1" spans="1:11">
      <c r="A402" s="379"/>
      <c r="B402" s="433" t="s">
        <v>1969</v>
      </c>
      <c r="C402" s="433" t="s">
        <v>1970</v>
      </c>
      <c r="D402" s="448"/>
      <c r="E402" s="456">
        <f>F402-5</f>
        <v>44403</v>
      </c>
      <c r="F402" s="457">
        <f>F401+7</f>
        <v>44408</v>
      </c>
      <c r="G402" s="457">
        <f>F402+28</f>
        <v>44436</v>
      </c>
      <c r="H402" s="451"/>
      <c r="I402" s="289"/>
      <c r="J402" s="289"/>
      <c r="K402" s="289"/>
    </row>
    <row r="403" s="287" customFormat="1" ht="15" hidden="1" customHeight="1" spans="1:11">
      <c r="A403" s="379"/>
      <c r="B403" s="416" t="s">
        <v>5</v>
      </c>
      <c r="C403" s="343" t="s">
        <v>6</v>
      </c>
      <c r="D403" s="450" t="s">
        <v>1804</v>
      </c>
      <c r="E403" s="450" t="s">
        <v>1805</v>
      </c>
      <c r="F403" s="450" t="s">
        <v>1806</v>
      </c>
      <c r="G403" s="450" t="s">
        <v>763</v>
      </c>
      <c r="H403" s="451"/>
      <c r="I403" s="289"/>
      <c r="J403" s="289"/>
      <c r="K403" s="289"/>
    </row>
    <row r="404" s="287" customFormat="1" ht="15" hidden="1" customHeight="1" spans="1:11">
      <c r="A404" s="379"/>
      <c r="B404" s="461"/>
      <c r="C404" s="453"/>
      <c r="D404" s="454"/>
      <c r="E404" s="455" t="s">
        <v>1807</v>
      </c>
      <c r="F404" s="455" t="s">
        <v>10</v>
      </c>
      <c r="G404" s="455" t="s">
        <v>11</v>
      </c>
      <c r="H404" s="451"/>
      <c r="I404" s="289"/>
      <c r="J404" s="289"/>
      <c r="K404" s="289"/>
    </row>
    <row r="405" s="287" customFormat="1" ht="15" hidden="1" customHeight="1" spans="1:11">
      <c r="A405" s="379"/>
      <c r="B405" s="398" t="s">
        <v>1977</v>
      </c>
      <c r="C405" s="350" t="s">
        <v>1978</v>
      </c>
      <c r="D405" s="446" t="s">
        <v>1979</v>
      </c>
      <c r="E405" s="456">
        <f>F405-5</f>
        <v>44043</v>
      </c>
      <c r="F405" s="457">
        <v>44048</v>
      </c>
      <c r="G405" s="457">
        <f>F405+22</f>
        <v>44070</v>
      </c>
      <c r="H405" s="451"/>
      <c r="I405" s="289"/>
      <c r="J405" s="289"/>
      <c r="K405" s="289"/>
    </row>
    <row r="406" s="287" customFormat="1" ht="15" hidden="1" customHeight="1" spans="1:11">
      <c r="A406" s="379"/>
      <c r="B406" s="398" t="s">
        <v>1913</v>
      </c>
      <c r="C406" s="350" t="s">
        <v>1980</v>
      </c>
      <c r="D406" s="447"/>
      <c r="E406" s="456">
        <f>F406-5</f>
        <v>44050</v>
      </c>
      <c r="F406" s="457">
        <f>F405+7</f>
        <v>44055</v>
      </c>
      <c r="G406" s="457">
        <f>F406+22</f>
        <v>44077</v>
      </c>
      <c r="H406" s="451"/>
      <c r="I406" s="289"/>
      <c r="J406" s="289"/>
      <c r="K406" s="289"/>
    </row>
    <row r="407" s="287" customFormat="1" ht="15" hidden="1" customHeight="1" spans="1:11">
      <c r="A407" s="379"/>
      <c r="B407" s="398" t="s">
        <v>1981</v>
      </c>
      <c r="C407" s="350" t="s">
        <v>1980</v>
      </c>
      <c r="D407" s="447"/>
      <c r="E407" s="456">
        <f>F407-5</f>
        <v>44057</v>
      </c>
      <c r="F407" s="457">
        <f>F406+7</f>
        <v>44062</v>
      </c>
      <c r="G407" s="457">
        <f>F407+22</f>
        <v>44084</v>
      </c>
      <c r="H407" s="451"/>
      <c r="I407" s="289"/>
      <c r="J407" s="289"/>
      <c r="K407" s="289"/>
    </row>
    <row r="408" s="287" customFormat="1" ht="15" hidden="1" customHeight="1" spans="1:11">
      <c r="A408" s="379"/>
      <c r="B408" s="398" t="s">
        <v>1982</v>
      </c>
      <c r="C408" s="350" t="s">
        <v>1980</v>
      </c>
      <c r="D408" s="447"/>
      <c r="E408" s="456">
        <f>F408-5</f>
        <v>44064</v>
      </c>
      <c r="F408" s="457">
        <f>F407+7</f>
        <v>44069</v>
      </c>
      <c r="G408" s="457">
        <f>F408+22</f>
        <v>44091</v>
      </c>
      <c r="H408" s="451"/>
      <c r="I408" s="289"/>
      <c r="J408" s="289"/>
      <c r="K408" s="289"/>
    </row>
    <row r="409" s="287" customFormat="1" ht="15" hidden="1" customHeight="1" spans="1:11">
      <c r="A409" s="379"/>
      <c r="B409" s="398" t="s">
        <v>1983</v>
      </c>
      <c r="C409" s="350" t="s">
        <v>1980</v>
      </c>
      <c r="D409" s="448"/>
      <c r="E409" s="456">
        <f>F409-5</f>
        <v>44071</v>
      </c>
      <c r="F409" s="457">
        <f>F408+7</f>
        <v>44076</v>
      </c>
      <c r="G409" s="457">
        <f>F409+22</f>
        <v>44098</v>
      </c>
      <c r="H409" s="451"/>
      <c r="I409" s="289"/>
      <c r="J409" s="289"/>
      <c r="K409" s="289"/>
    </row>
    <row r="410" s="287" customFormat="1" ht="15" hidden="1" customHeight="1" spans="1:11">
      <c r="A410" s="379"/>
      <c r="B410" s="462"/>
      <c r="C410" s="463"/>
      <c r="D410" s="458"/>
      <c r="E410" s="459"/>
      <c r="F410" s="460"/>
      <c r="G410" s="460"/>
      <c r="H410" s="451"/>
      <c r="I410" s="289"/>
      <c r="J410" s="289"/>
      <c r="K410" s="289"/>
    </row>
    <row r="411" s="287" customFormat="1" ht="15" customHeight="1" spans="1:11">
      <c r="A411" s="379"/>
      <c r="B411" s="429" t="s">
        <v>5</v>
      </c>
      <c r="C411" s="384" t="s">
        <v>6</v>
      </c>
      <c r="D411" s="464" t="s">
        <v>1804</v>
      </c>
      <c r="E411" s="465" t="s">
        <v>1805</v>
      </c>
      <c r="F411" s="465" t="s">
        <v>1806</v>
      </c>
      <c r="G411" s="465" t="s">
        <v>763</v>
      </c>
      <c r="H411" s="451"/>
      <c r="I411" s="289"/>
      <c r="J411" s="289"/>
      <c r="K411" s="289"/>
    </row>
    <row r="412" s="287" customFormat="1" ht="15" customHeight="1" spans="1:11">
      <c r="A412" s="379"/>
      <c r="B412" s="430"/>
      <c r="C412" s="412"/>
      <c r="D412" s="466"/>
      <c r="E412" s="467" t="s">
        <v>1807</v>
      </c>
      <c r="F412" s="467" t="s">
        <v>10</v>
      </c>
      <c r="G412" s="467" t="s">
        <v>11</v>
      </c>
      <c r="H412" s="451"/>
      <c r="I412" s="289"/>
      <c r="J412" s="289"/>
      <c r="K412" s="289"/>
    </row>
    <row r="413" s="287" customFormat="1" ht="15" customHeight="1" spans="1:11">
      <c r="A413" s="379"/>
      <c r="B413" s="433" t="s">
        <v>1943</v>
      </c>
      <c r="C413" s="433" t="s">
        <v>1905</v>
      </c>
      <c r="D413" s="446" t="s">
        <v>1542</v>
      </c>
      <c r="E413" s="456">
        <f>F413-5</f>
        <v>44373</v>
      </c>
      <c r="F413" s="457">
        <v>44378</v>
      </c>
      <c r="G413" s="457">
        <f>F413+24</f>
        <v>44402</v>
      </c>
      <c r="H413" s="451"/>
      <c r="I413" s="289"/>
      <c r="J413" s="289"/>
      <c r="K413" s="289"/>
    </row>
    <row r="414" s="287" customFormat="1" ht="15" customHeight="1" spans="1:11">
      <c r="A414" s="379"/>
      <c r="B414" s="318" t="s">
        <v>771</v>
      </c>
      <c r="C414" s="318" t="s">
        <v>1114</v>
      </c>
      <c r="D414" s="447"/>
      <c r="E414" s="456">
        <f>F414-5</f>
        <v>44380</v>
      </c>
      <c r="F414" s="457">
        <f>F413+7</f>
        <v>44385</v>
      </c>
      <c r="G414" s="457">
        <f>F414+24</f>
        <v>44409</v>
      </c>
      <c r="H414" s="451"/>
      <c r="I414" s="289"/>
      <c r="J414" s="289"/>
      <c r="K414" s="289"/>
    </row>
    <row r="415" s="287" customFormat="1" ht="15" customHeight="1" spans="1:11">
      <c r="A415" s="379"/>
      <c r="B415" s="341" t="s">
        <v>777</v>
      </c>
      <c r="C415" s="341" t="s">
        <v>1523</v>
      </c>
      <c r="D415" s="447"/>
      <c r="E415" s="456">
        <f>F415-5</f>
        <v>44387</v>
      </c>
      <c r="F415" s="457">
        <f>F414+7</f>
        <v>44392</v>
      </c>
      <c r="G415" s="457">
        <f>F415+24</f>
        <v>44416</v>
      </c>
      <c r="H415" s="451"/>
      <c r="I415" s="289"/>
      <c r="J415" s="289"/>
      <c r="K415" s="289"/>
    </row>
    <row r="416" s="287" customFormat="1" ht="15" customHeight="1" spans="1:11">
      <c r="A416" s="379"/>
      <c r="B416" s="341" t="s">
        <v>1524</v>
      </c>
      <c r="C416" s="341" t="s">
        <v>610</v>
      </c>
      <c r="D416" s="447"/>
      <c r="E416" s="456">
        <f>F416-5</f>
        <v>44394</v>
      </c>
      <c r="F416" s="457">
        <f>F415+7</f>
        <v>44399</v>
      </c>
      <c r="G416" s="457">
        <f>F416+24</f>
        <v>44423</v>
      </c>
      <c r="H416" s="451"/>
      <c r="I416" s="289"/>
      <c r="J416" s="289"/>
      <c r="K416" s="289"/>
    </row>
    <row r="417" s="287" customFormat="1" ht="15" customHeight="1" spans="1:11">
      <c r="A417" s="379"/>
      <c r="B417" s="341" t="s">
        <v>1525</v>
      </c>
      <c r="C417" s="341" t="s">
        <v>1526</v>
      </c>
      <c r="D417" s="448"/>
      <c r="E417" s="456">
        <f>F417-5</f>
        <v>44401</v>
      </c>
      <c r="F417" s="457">
        <f>F416+7</f>
        <v>44406</v>
      </c>
      <c r="G417" s="457">
        <f>F417+24</f>
        <v>44430</v>
      </c>
      <c r="H417" s="451"/>
      <c r="I417" s="289"/>
      <c r="J417" s="289"/>
      <c r="K417" s="289"/>
    </row>
    <row r="418" s="288" customFormat="1" ht="15" customHeight="1" spans="1:11">
      <c r="A418" s="377" t="s">
        <v>1527</v>
      </c>
      <c r="B418" s="294"/>
      <c r="C418" s="434"/>
      <c r="D418" s="435"/>
      <c r="E418" s="436"/>
      <c r="F418" s="378"/>
      <c r="G418" s="378"/>
      <c r="H418" s="449"/>
      <c r="I418" s="364"/>
      <c r="J418" s="364"/>
      <c r="K418" s="364"/>
    </row>
    <row r="419" s="287" customFormat="1" ht="15" customHeight="1" spans="1:11">
      <c r="A419" s="379"/>
      <c r="B419" s="429" t="s">
        <v>5</v>
      </c>
      <c r="C419" s="343" t="s">
        <v>6</v>
      </c>
      <c r="D419" s="450" t="s">
        <v>1804</v>
      </c>
      <c r="E419" s="450" t="s">
        <v>1805</v>
      </c>
      <c r="F419" s="450" t="s">
        <v>1806</v>
      </c>
      <c r="G419" s="450" t="s">
        <v>763</v>
      </c>
      <c r="H419" s="451"/>
      <c r="I419" s="289"/>
      <c r="J419" s="289"/>
      <c r="K419" s="289"/>
    </row>
    <row r="420" s="287" customFormat="1" ht="15" customHeight="1" spans="1:11">
      <c r="A420" s="379"/>
      <c r="B420" s="430"/>
      <c r="C420" s="453"/>
      <c r="D420" s="454"/>
      <c r="E420" s="455" t="s">
        <v>1807</v>
      </c>
      <c r="F420" s="455" t="s">
        <v>10</v>
      </c>
      <c r="G420" s="455" t="s">
        <v>11</v>
      </c>
      <c r="H420" s="451"/>
      <c r="I420" s="289"/>
      <c r="J420" s="289"/>
      <c r="K420" s="289"/>
    </row>
    <row r="421" s="287" customFormat="1" ht="15" customHeight="1" spans="1:11">
      <c r="A421" s="379"/>
      <c r="B421" s="433" t="s">
        <v>764</v>
      </c>
      <c r="C421" s="433" t="s">
        <v>1233</v>
      </c>
      <c r="D421" s="446" t="s">
        <v>1597</v>
      </c>
      <c r="E421" s="456">
        <f>F421-5</f>
        <v>44375</v>
      </c>
      <c r="F421" s="457">
        <v>44380</v>
      </c>
      <c r="G421" s="457">
        <f>F421+28</f>
        <v>44408</v>
      </c>
      <c r="H421" s="451"/>
      <c r="I421" s="289"/>
      <c r="J421" s="289"/>
      <c r="K421" s="289"/>
    </row>
    <row r="422" s="287" customFormat="1" ht="15" customHeight="1" spans="1:11">
      <c r="A422" s="379"/>
      <c r="B422" s="433" t="s">
        <v>767</v>
      </c>
      <c r="C422" s="433" t="s">
        <v>1449</v>
      </c>
      <c r="D422" s="447"/>
      <c r="E422" s="456">
        <f>F422-5</f>
        <v>44382</v>
      </c>
      <c r="F422" s="457">
        <f>F421+7</f>
        <v>44387</v>
      </c>
      <c r="G422" s="457">
        <f>F422+28</f>
        <v>44415</v>
      </c>
      <c r="H422" s="451"/>
      <c r="I422" s="289"/>
      <c r="J422" s="289"/>
      <c r="K422" s="289"/>
    </row>
    <row r="423" s="287" customFormat="1" ht="15" customHeight="1" spans="1:11">
      <c r="A423" s="379"/>
      <c r="B423" s="341" t="s">
        <v>1968</v>
      </c>
      <c r="C423" s="341"/>
      <c r="D423" s="447"/>
      <c r="E423" s="456">
        <f>F423-5</f>
        <v>44389</v>
      </c>
      <c r="F423" s="457">
        <f>F422+7</f>
        <v>44394</v>
      </c>
      <c r="G423" s="457">
        <f>F423+28</f>
        <v>44422</v>
      </c>
      <c r="H423" s="451"/>
      <c r="I423" s="289"/>
      <c r="J423" s="289"/>
      <c r="K423" s="289"/>
    </row>
    <row r="424" s="287" customFormat="1" ht="15" customHeight="1" spans="1:11">
      <c r="A424" s="379"/>
      <c r="B424" s="318" t="s">
        <v>1456</v>
      </c>
      <c r="C424" s="433"/>
      <c r="D424" s="447"/>
      <c r="E424" s="456">
        <f>F424-5</f>
        <v>44396</v>
      </c>
      <c r="F424" s="457">
        <f>F423+7</f>
        <v>44401</v>
      </c>
      <c r="G424" s="457">
        <f>F424+28</f>
        <v>44429</v>
      </c>
      <c r="H424" s="451"/>
      <c r="I424" s="289"/>
      <c r="J424" s="289"/>
      <c r="K424" s="289"/>
    </row>
    <row r="425" s="287" customFormat="1" ht="15" customHeight="1" spans="1:11">
      <c r="A425" s="379"/>
      <c r="B425" s="433" t="s">
        <v>1969</v>
      </c>
      <c r="C425" s="433" t="s">
        <v>1970</v>
      </c>
      <c r="D425" s="448"/>
      <c r="E425" s="456">
        <f>F425-5</f>
        <v>44403</v>
      </c>
      <c r="F425" s="457">
        <f>F424+7</f>
        <v>44408</v>
      </c>
      <c r="G425" s="457">
        <f>F425+28</f>
        <v>44436</v>
      </c>
      <c r="H425" s="451"/>
      <c r="I425" s="289"/>
      <c r="J425" s="289"/>
      <c r="K425" s="289"/>
    </row>
    <row r="426" s="287" customFormat="1" ht="15" hidden="1" customHeight="1" spans="1:11">
      <c r="A426" s="379"/>
      <c r="B426" s="416" t="s">
        <v>5</v>
      </c>
      <c r="C426" s="343" t="s">
        <v>6</v>
      </c>
      <c r="D426" s="450" t="s">
        <v>1804</v>
      </c>
      <c r="E426" s="450" t="s">
        <v>1805</v>
      </c>
      <c r="F426" s="450" t="s">
        <v>1806</v>
      </c>
      <c r="G426" s="450" t="s">
        <v>1527</v>
      </c>
      <c r="H426" s="451"/>
      <c r="I426" s="289"/>
      <c r="J426" s="289"/>
      <c r="K426" s="289"/>
    </row>
    <row r="427" s="287" customFormat="1" ht="15" hidden="1" customHeight="1" spans="1:11">
      <c r="A427" s="379"/>
      <c r="B427" s="461"/>
      <c r="C427" s="453"/>
      <c r="D427" s="454"/>
      <c r="E427" s="455" t="s">
        <v>1807</v>
      </c>
      <c r="F427" s="455" t="s">
        <v>10</v>
      </c>
      <c r="G427" s="455" t="s">
        <v>11</v>
      </c>
      <c r="H427" s="451"/>
      <c r="I427" s="289"/>
      <c r="J427" s="289"/>
      <c r="K427" s="289"/>
    </row>
    <row r="428" s="287" customFormat="1" ht="15" hidden="1" customHeight="1" spans="1:11">
      <c r="A428" s="379"/>
      <c r="B428" s="398" t="s">
        <v>1977</v>
      </c>
      <c r="C428" s="350" t="s">
        <v>1978</v>
      </c>
      <c r="D428" s="446" t="s">
        <v>1979</v>
      </c>
      <c r="E428" s="456">
        <f>F428-5</f>
        <v>44043</v>
      </c>
      <c r="F428" s="457">
        <v>44048</v>
      </c>
      <c r="G428" s="457">
        <f>F428+24</f>
        <v>44072</v>
      </c>
      <c r="H428" s="451"/>
      <c r="I428" s="289"/>
      <c r="J428" s="289"/>
      <c r="K428" s="289"/>
    </row>
    <row r="429" s="287" customFormat="1" ht="15" hidden="1" customHeight="1" spans="1:11">
      <c r="A429" s="379"/>
      <c r="B429" s="398" t="s">
        <v>1913</v>
      </c>
      <c r="C429" s="350" t="s">
        <v>1980</v>
      </c>
      <c r="D429" s="447"/>
      <c r="E429" s="456">
        <f>F429-5</f>
        <v>44050</v>
      </c>
      <c r="F429" s="457">
        <f>F428+7</f>
        <v>44055</v>
      </c>
      <c r="G429" s="457">
        <f>F429+24</f>
        <v>44079</v>
      </c>
      <c r="H429" s="451"/>
      <c r="I429" s="289"/>
      <c r="J429" s="289"/>
      <c r="K429" s="289"/>
    </row>
    <row r="430" s="287" customFormat="1" ht="15" hidden="1" customHeight="1" spans="1:11">
      <c r="A430" s="379"/>
      <c r="B430" s="398" t="s">
        <v>1981</v>
      </c>
      <c r="C430" s="350" t="s">
        <v>1980</v>
      </c>
      <c r="D430" s="447"/>
      <c r="E430" s="456">
        <f>F430-5</f>
        <v>44057</v>
      </c>
      <c r="F430" s="457">
        <f>F429+7</f>
        <v>44062</v>
      </c>
      <c r="G430" s="457">
        <f>F430+24</f>
        <v>44086</v>
      </c>
      <c r="H430" s="451"/>
      <c r="I430" s="289"/>
      <c r="J430" s="289"/>
      <c r="K430" s="289"/>
    </row>
    <row r="431" s="287" customFormat="1" ht="15" hidden="1" customHeight="1" spans="1:11">
      <c r="A431" s="379"/>
      <c r="B431" s="398" t="s">
        <v>1982</v>
      </c>
      <c r="C431" s="350" t="s">
        <v>1980</v>
      </c>
      <c r="D431" s="447"/>
      <c r="E431" s="456">
        <f>F431-5</f>
        <v>44064</v>
      </c>
      <c r="F431" s="457">
        <f>F430+7</f>
        <v>44069</v>
      </c>
      <c r="G431" s="457">
        <f>F431+24</f>
        <v>44093</v>
      </c>
      <c r="H431" s="451"/>
      <c r="I431" s="289"/>
      <c r="J431" s="289"/>
      <c r="K431" s="289"/>
    </row>
    <row r="432" s="287" customFormat="1" ht="15" hidden="1" customHeight="1" spans="1:11">
      <c r="A432" s="379"/>
      <c r="B432" s="398" t="s">
        <v>1983</v>
      </c>
      <c r="C432" s="350" t="s">
        <v>1980</v>
      </c>
      <c r="D432" s="448"/>
      <c r="E432" s="456">
        <f>F432-5</f>
        <v>44071</v>
      </c>
      <c r="F432" s="457">
        <f>F431+7</f>
        <v>44076</v>
      </c>
      <c r="G432" s="457">
        <f>F432+24</f>
        <v>44100</v>
      </c>
      <c r="H432" s="451"/>
      <c r="I432" s="289"/>
      <c r="J432" s="289"/>
      <c r="K432" s="289"/>
    </row>
    <row r="433" s="287" customFormat="1" ht="15" hidden="1" customHeight="1" spans="1:11">
      <c r="A433" s="379"/>
      <c r="B433" s="462"/>
      <c r="C433" s="463"/>
      <c r="D433" s="458"/>
      <c r="E433" s="459"/>
      <c r="F433" s="460"/>
      <c r="G433" s="460"/>
      <c r="H433" s="451"/>
      <c r="I433" s="289"/>
      <c r="J433" s="289"/>
      <c r="K433" s="289"/>
    </row>
    <row r="434" s="287" customFormat="1" ht="15" customHeight="1" spans="1:11">
      <c r="A434" s="379"/>
      <c r="B434" s="380" t="s">
        <v>5</v>
      </c>
      <c r="C434" s="343" t="s">
        <v>6</v>
      </c>
      <c r="D434" s="468" t="s">
        <v>1804</v>
      </c>
      <c r="E434" s="465" t="s">
        <v>1805</v>
      </c>
      <c r="F434" s="465" t="s">
        <v>1806</v>
      </c>
      <c r="G434" s="465" t="s">
        <v>1527</v>
      </c>
      <c r="H434" s="451"/>
      <c r="I434" s="289"/>
      <c r="J434" s="289"/>
      <c r="K434" s="289"/>
    </row>
    <row r="435" s="287" customFormat="1" ht="15" customHeight="1" spans="1:11">
      <c r="A435" s="379"/>
      <c r="B435" s="469"/>
      <c r="C435" s="341"/>
      <c r="D435" s="470"/>
      <c r="E435" s="467" t="s">
        <v>1807</v>
      </c>
      <c r="F435" s="467" t="s">
        <v>10</v>
      </c>
      <c r="G435" s="467" t="s">
        <v>11</v>
      </c>
      <c r="H435" s="451"/>
      <c r="I435" s="289"/>
      <c r="J435" s="289"/>
      <c r="K435" s="289"/>
    </row>
    <row r="436" s="287" customFormat="1" ht="15" customHeight="1" spans="1:11">
      <c r="A436" s="379"/>
      <c r="B436" s="433" t="s">
        <v>1943</v>
      </c>
      <c r="C436" s="433" t="s">
        <v>1905</v>
      </c>
      <c r="D436" s="446" t="s">
        <v>1542</v>
      </c>
      <c r="E436" s="471">
        <f>F436-5</f>
        <v>44373</v>
      </c>
      <c r="F436" s="457">
        <v>44378</v>
      </c>
      <c r="G436" s="457">
        <f>F436+22</f>
        <v>44400</v>
      </c>
      <c r="H436" s="451"/>
      <c r="I436" s="289"/>
      <c r="J436" s="289"/>
      <c r="K436" s="289"/>
    </row>
    <row r="437" s="287" customFormat="1" ht="15" customHeight="1" spans="1:11">
      <c r="A437" s="379"/>
      <c r="B437" s="318" t="s">
        <v>771</v>
      </c>
      <c r="C437" s="318" t="s">
        <v>1114</v>
      </c>
      <c r="D437" s="447"/>
      <c r="E437" s="471">
        <f>F437-5</f>
        <v>44380</v>
      </c>
      <c r="F437" s="457">
        <f>F436+7</f>
        <v>44385</v>
      </c>
      <c r="G437" s="457">
        <f>F437+22</f>
        <v>44407</v>
      </c>
      <c r="H437" s="451"/>
      <c r="I437" s="289"/>
      <c r="J437" s="289"/>
      <c r="K437" s="289"/>
    </row>
    <row r="438" s="287" customFormat="1" ht="15" customHeight="1" spans="1:11">
      <c r="A438" s="379"/>
      <c r="B438" s="341" t="s">
        <v>777</v>
      </c>
      <c r="C438" s="341" t="s">
        <v>1523</v>
      </c>
      <c r="D438" s="447"/>
      <c r="E438" s="471">
        <f>F438-5</f>
        <v>44387</v>
      </c>
      <c r="F438" s="457">
        <f>F437+7</f>
        <v>44392</v>
      </c>
      <c r="G438" s="457">
        <f>F438+22</f>
        <v>44414</v>
      </c>
      <c r="H438" s="451"/>
      <c r="I438" s="289"/>
      <c r="J438" s="289"/>
      <c r="K438" s="289"/>
    </row>
    <row r="439" s="287" customFormat="1" ht="15" customHeight="1" spans="1:8">
      <c r="A439" s="379"/>
      <c r="B439" s="341" t="s">
        <v>1524</v>
      </c>
      <c r="C439" s="341" t="s">
        <v>610</v>
      </c>
      <c r="D439" s="447"/>
      <c r="E439" s="471">
        <f>F439-5</f>
        <v>44394</v>
      </c>
      <c r="F439" s="457">
        <f>F438+7</f>
        <v>44399</v>
      </c>
      <c r="G439" s="457">
        <f>F439+22</f>
        <v>44421</v>
      </c>
      <c r="H439" s="451"/>
    </row>
    <row r="440" s="287" customFormat="1" ht="15" customHeight="1" spans="1:8">
      <c r="A440" s="379"/>
      <c r="B440" s="341" t="s">
        <v>1525</v>
      </c>
      <c r="C440" s="341" t="s">
        <v>1526</v>
      </c>
      <c r="D440" s="448"/>
      <c r="E440" s="471">
        <f>F440-5</f>
        <v>44401</v>
      </c>
      <c r="F440" s="457">
        <f>F439+7</f>
        <v>44406</v>
      </c>
      <c r="G440" s="457">
        <f>F440+22</f>
        <v>44428</v>
      </c>
      <c r="H440" s="451"/>
    </row>
    <row r="441" s="287" customFormat="1" ht="15" hidden="1" customHeight="1" spans="1:11">
      <c r="A441" s="379"/>
      <c r="B441" s="409" t="s">
        <v>5</v>
      </c>
      <c r="C441" s="343" t="s">
        <v>6</v>
      </c>
      <c r="D441" s="472" t="s">
        <v>1804</v>
      </c>
      <c r="E441" s="450" t="s">
        <v>1805</v>
      </c>
      <c r="F441" s="450" t="s">
        <v>1806</v>
      </c>
      <c r="G441" s="450" t="s">
        <v>1527</v>
      </c>
      <c r="H441" s="451"/>
      <c r="I441" s="289"/>
      <c r="J441" s="289"/>
      <c r="K441" s="289"/>
    </row>
    <row r="442" s="287" customFormat="1" ht="15" hidden="1" customHeight="1" spans="1:11">
      <c r="A442" s="379"/>
      <c r="B442" s="452"/>
      <c r="C442" s="453"/>
      <c r="D442" s="473"/>
      <c r="E442" s="455" t="s">
        <v>1807</v>
      </c>
      <c r="F442" s="455" t="s">
        <v>10</v>
      </c>
      <c r="G442" s="455" t="s">
        <v>11</v>
      </c>
      <c r="H442" s="451"/>
      <c r="I442" s="289"/>
      <c r="J442" s="289"/>
      <c r="K442" s="289"/>
    </row>
    <row r="443" s="287" customFormat="1" ht="15" hidden="1" customHeight="1" spans="1:11">
      <c r="A443" s="379"/>
      <c r="B443" s="433" t="s">
        <v>1683</v>
      </c>
      <c r="C443" s="433" t="s">
        <v>1984</v>
      </c>
      <c r="D443" s="349" t="s">
        <v>1597</v>
      </c>
      <c r="E443" s="471">
        <f>F443-5</f>
        <v>43557</v>
      </c>
      <c r="F443" s="457">
        <v>43562</v>
      </c>
      <c r="G443" s="457">
        <f>F443+25</f>
        <v>43587</v>
      </c>
      <c r="H443" s="451"/>
      <c r="I443" s="289"/>
      <c r="J443" s="289"/>
      <c r="K443" s="289"/>
    </row>
    <row r="444" s="287" customFormat="1" ht="15" hidden="1" customHeight="1" spans="1:11">
      <c r="A444" s="379"/>
      <c r="B444" s="318" t="s">
        <v>1311</v>
      </c>
      <c r="C444" s="318" t="s">
        <v>1937</v>
      </c>
      <c r="D444" s="349"/>
      <c r="E444" s="471">
        <f>F444-5</f>
        <v>43564</v>
      </c>
      <c r="F444" s="457">
        <f>F443+7</f>
        <v>43569</v>
      </c>
      <c r="G444" s="457">
        <f>F444+25</f>
        <v>43594</v>
      </c>
      <c r="H444" s="451"/>
      <c r="I444" s="289"/>
      <c r="J444" s="289"/>
      <c r="K444" s="289"/>
    </row>
    <row r="445" s="287" customFormat="1" ht="15" hidden="1" customHeight="1" spans="1:11">
      <c r="A445" s="379"/>
      <c r="B445" s="341" t="s">
        <v>1985</v>
      </c>
      <c r="C445" s="341" t="s">
        <v>1927</v>
      </c>
      <c r="D445" s="349"/>
      <c r="E445" s="471">
        <f>F445-5</f>
        <v>43571</v>
      </c>
      <c r="F445" s="457">
        <f>F444+7</f>
        <v>43576</v>
      </c>
      <c r="G445" s="457">
        <f>F445+25</f>
        <v>43601</v>
      </c>
      <c r="H445" s="451"/>
      <c r="I445" s="289"/>
      <c r="J445" s="289"/>
      <c r="K445" s="289"/>
    </row>
    <row r="446" s="287" customFormat="1" ht="15" hidden="1" customHeight="1" spans="1:8">
      <c r="A446" s="379"/>
      <c r="B446" s="341" t="s">
        <v>1314</v>
      </c>
      <c r="C446" s="341" t="s">
        <v>689</v>
      </c>
      <c r="D446" s="349"/>
      <c r="E446" s="471">
        <f>F446-5</f>
        <v>43578</v>
      </c>
      <c r="F446" s="457">
        <f>F445+7</f>
        <v>43583</v>
      </c>
      <c r="G446" s="457">
        <f>F446+25</f>
        <v>43608</v>
      </c>
      <c r="H446" s="451"/>
    </row>
    <row r="447" s="287" customFormat="1" ht="15" hidden="1" customHeight="1" spans="1:8">
      <c r="A447" s="379"/>
      <c r="B447" s="341" t="s">
        <v>1747</v>
      </c>
      <c r="C447" s="318" t="s">
        <v>1939</v>
      </c>
      <c r="D447" s="349"/>
      <c r="E447" s="471">
        <f>F447-5</f>
        <v>43585</v>
      </c>
      <c r="F447" s="457">
        <f>F446+7</f>
        <v>43590</v>
      </c>
      <c r="G447" s="457">
        <f>F447+25</f>
        <v>43615</v>
      </c>
      <c r="H447" s="451"/>
    </row>
    <row r="448" s="288" customFormat="1" ht="15" customHeight="1" spans="1:8">
      <c r="A448" s="377" t="s">
        <v>728</v>
      </c>
      <c r="B448" s="294"/>
      <c r="C448" s="434"/>
      <c r="D448" s="435"/>
      <c r="E448" s="436"/>
      <c r="F448" s="378"/>
      <c r="G448" s="378"/>
      <c r="H448" s="449"/>
    </row>
    <row r="449" s="287" customFormat="1" ht="15" customHeight="1" spans="1:8">
      <c r="A449" s="379"/>
      <c r="B449" s="380" t="s">
        <v>5</v>
      </c>
      <c r="C449" s="343" t="s">
        <v>6</v>
      </c>
      <c r="D449" s="472" t="s">
        <v>1804</v>
      </c>
      <c r="E449" s="450" t="s">
        <v>1805</v>
      </c>
      <c r="F449" s="450" t="s">
        <v>1806</v>
      </c>
      <c r="G449" s="450" t="s">
        <v>728</v>
      </c>
      <c r="H449" s="451"/>
    </row>
    <row r="450" s="287" customFormat="1" ht="15" customHeight="1" spans="1:8">
      <c r="A450" s="379"/>
      <c r="B450" s="469"/>
      <c r="C450" s="341"/>
      <c r="D450" s="473"/>
      <c r="E450" s="455" t="s">
        <v>1807</v>
      </c>
      <c r="F450" s="455" t="s">
        <v>10</v>
      </c>
      <c r="G450" s="455" t="s">
        <v>11</v>
      </c>
      <c r="H450" s="451"/>
    </row>
    <row r="451" s="287" customFormat="1" ht="15" customHeight="1" spans="1:8">
      <c r="A451" s="379"/>
      <c r="B451" s="398" t="s">
        <v>875</v>
      </c>
      <c r="C451" s="389" t="s">
        <v>1986</v>
      </c>
      <c r="D451" s="398" t="s">
        <v>1663</v>
      </c>
      <c r="E451" s="474">
        <f>F451-5</f>
        <v>44379</v>
      </c>
      <c r="F451" s="346">
        <v>44384</v>
      </c>
      <c r="G451" s="346">
        <f>F451+37</f>
        <v>44421</v>
      </c>
      <c r="H451" s="451"/>
    </row>
    <row r="452" s="287" customFormat="1" ht="15" customHeight="1" spans="1:8">
      <c r="A452" s="379"/>
      <c r="B452" s="398" t="s">
        <v>143</v>
      </c>
      <c r="C452" s="389" t="s">
        <v>1841</v>
      </c>
      <c r="D452" s="398"/>
      <c r="E452" s="474">
        <f>F452-5</f>
        <v>44386</v>
      </c>
      <c r="F452" s="346">
        <f>F451+7</f>
        <v>44391</v>
      </c>
      <c r="G452" s="346">
        <f>F452+37</f>
        <v>44428</v>
      </c>
      <c r="H452" s="451"/>
    </row>
    <row r="453" s="287" customFormat="1" ht="15" customHeight="1" spans="1:8">
      <c r="A453" s="379"/>
      <c r="B453" s="398" t="s">
        <v>1987</v>
      </c>
      <c r="C453" s="389" t="s">
        <v>246</v>
      </c>
      <c r="D453" s="398"/>
      <c r="E453" s="474">
        <f>F453-5</f>
        <v>44393</v>
      </c>
      <c r="F453" s="346">
        <f>F452+7</f>
        <v>44398</v>
      </c>
      <c r="G453" s="346">
        <f>F453+37</f>
        <v>44435</v>
      </c>
      <c r="H453" s="451"/>
    </row>
    <row r="454" s="287" customFormat="1" ht="15" customHeight="1" spans="1:8">
      <c r="A454" s="379"/>
      <c r="B454" s="398" t="s">
        <v>147</v>
      </c>
      <c r="C454" s="389" t="s">
        <v>1842</v>
      </c>
      <c r="D454" s="398"/>
      <c r="E454" s="474">
        <f>F454-5</f>
        <v>44400</v>
      </c>
      <c r="F454" s="346">
        <f>F453+7</f>
        <v>44405</v>
      </c>
      <c r="G454" s="346">
        <f>F454+37</f>
        <v>44442</v>
      </c>
      <c r="H454" s="451"/>
    </row>
    <row r="455" s="287" customFormat="1" ht="15" customHeight="1" spans="1:8">
      <c r="A455" s="379"/>
      <c r="B455" s="398" t="s">
        <v>1843</v>
      </c>
      <c r="C455" s="389" t="s">
        <v>1844</v>
      </c>
      <c r="D455" s="398"/>
      <c r="E455" s="474">
        <f>F455-5</f>
        <v>44407</v>
      </c>
      <c r="F455" s="346">
        <f>F454+7</f>
        <v>44412</v>
      </c>
      <c r="G455" s="346">
        <f>F455+37</f>
        <v>44449</v>
      </c>
      <c r="H455" s="451"/>
    </row>
    <row r="456" s="288" customFormat="1" ht="15" customHeight="1" spans="1:8">
      <c r="A456" s="377" t="s">
        <v>1988</v>
      </c>
      <c r="B456" s="294"/>
      <c r="C456" s="434"/>
      <c r="D456" s="435"/>
      <c r="E456" s="436"/>
      <c r="F456" s="378"/>
      <c r="G456" s="378"/>
      <c r="H456" s="449"/>
    </row>
    <row r="457" s="287" customFormat="1" ht="15" hidden="1" customHeight="1" spans="1:8">
      <c r="A457" s="379"/>
      <c r="B457" s="396" t="s">
        <v>5</v>
      </c>
      <c r="C457" s="343" t="s">
        <v>6</v>
      </c>
      <c r="D457" s="472" t="s">
        <v>1804</v>
      </c>
      <c r="E457" s="450" t="s">
        <v>1805</v>
      </c>
      <c r="F457" s="450" t="s">
        <v>1806</v>
      </c>
      <c r="G457" s="450" t="s">
        <v>1988</v>
      </c>
      <c r="H457" s="451"/>
    </row>
    <row r="458" s="287" customFormat="1" ht="15" hidden="1" customHeight="1" spans="1:8">
      <c r="A458" s="379"/>
      <c r="B458" s="475"/>
      <c r="C458" s="341"/>
      <c r="D458" s="473"/>
      <c r="E458" s="455" t="s">
        <v>1807</v>
      </c>
      <c r="F458" s="455" t="s">
        <v>10</v>
      </c>
      <c r="G458" s="455" t="s">
        <v>11</v>
      </c>
      <c r="H458" s="451"/>
    </row>
    <row r="459" s="287" customFormat="1" ht="15" hidden="1" customHeight="1" spans="1:8">
      <c r="A459" s="379"/>
      <c r="B459" s="433" t="s">
        <v>1525</v>
      </c>
      <c r="C459" s="433" t="s">
        <v>1958</v>
      </c>
      <c r="D459" s="446" t="s">
        <v>1658</v>
      </c>
      <c r="E459" s="474">
        <f>F459-5</f>
        <v>43583</v>
      </c>
      <c r="F459" s="346">
        <v>43588</v>
      </c>
      <c r="G459" s="346">
        <f>F459+31</f>
        <v>43619</v>
      </c>
      <c r="H459" s="451"/>
    </row>
    <row r="460" s="287" customFormat="1" ht="15" hidden="1" customHeight="1" spans="1:8">
      <c r="A460" s="379"/>
      <c r="B460" s="318" t="s">
        <v>1959</v>
      </c>
      <c r="C460" s="318" t="s">
        <v>1415</v>
      </c>
      <c r="D460" s="447"/>
      <c r="E460" s="474">
        <f>F460-5</f>
        <v>43590</v>
      </c>
      <c r="F460" s="346">
        <f>F459+7</f>
        <v>43595</v>
      </c>
      <c r="G460" s="346">
        <f>F460+31</f>
        <v>43626</v>
      </c>
      <c r="H460" s="451"/>
    </row>
    <row r="461" s="287" customFormat="1" ht="15" hidden="1" customHeight="1" spans="1:8">
      <c r="A461" s="379"/>
      <c r="B461" s="341" t="s">
        <v>246</v>
      </c>
      <c r="C461" s="341" t="s">
        <v>246</v>
      </c>
      <c r="D461" s="447"/>
      <c r="E461" s="474">
        <f>F461-5</f>
        <v>43597</v>
      </c>
      <c r="F461" s="346">
        <f>F460+7</f>
        <v>43602</v>
      </c>
      <c r="G461" s="346">
        <f>F461+31</f>
        <v>43633</v>
      </c>
      <c r="H461" s="451"/>
    </row>
    <row r="462" s="287" customFormat="1" ht="15" hidden="1" customHeight="1" spans="1:8">
      <c r="A462" s="379"/>
      <c r="B462" s="341" t="s">
        <v>1960</v>
      </c>
      <c r="C462" s="341" t="s">
        <v>1961</v>
      </c>
      <c r="D462" s="447"/>
      <c r="E462" s="474">
        <f>F462-5</f>
        <v>43604</v>
      </c>
      <c r="F462" s="346">
        <f>F461+7</f>
        <v>43609</v>
      </c>
      <c r="G462" s="346">
        <f>F462+31</f>
        <v>43640</v>
      </c>
      <c r="H462" s="451"/>
    </row>
    <row r="463" s="287" customFormat="1" ht="15" hidden="1" customHeight="1" spans="1:8">
      <c r="A463" s="379"/>
      <c r="B463" s="341" t="s">
        <v>1962</v>
      </c>
      <c r="C463" s="318" t="s">
        <v>610</v>
      </c>
      <c r="D463" s="448"/>
      <c r="E463" s="474">
        <f>F463-5</f>
        <v>43611</v>
      </c>
      <c r="F463" s="346">
        <f>F462+7</f>
        <v>43616</v>
      </c>
      <c r="G463" s="346">
        <f>F463+31</f>
        <v>43647</v>
      </c>
      <c r="H463" s="451"/>
    </row>
    <row r="464" s="287" customFormat="1" ht="15" hidden="1" customHeight="1" spans="1:8">
      <c r="A464" s="379"/>
      <c r="B464" s="398" t="s">
        <v>5</v>
      </c>
      <c r="C464" s="343" t="s">
        <v>6</v>
      </c>
      <c r="D464" s="472" t="s">
        <v>1804</v>
      </c>
      <c r="E464" s="450" t="s">
        <v>1805</v>
      </c>
      <c r="F464" s="450" t="s">
        <v>1806</v>
      </c>
      <c r="G464" s="450" t="s">
        <v>1988</v>
      </c>
      <c r="H464" s="451"/>
    </row>
    <row r="465" s="287" customFormat="1" ht="15" hidden="1" customHeight="1" spans="1:8">
      <c r="A465" s="379"/>
      <c r="B465" s="350"/>
      <c r="C465" s="341"/>
      <c r="D465" s="473"/>
      <c r="E465" s="455" t="s">
        <v>1807</v>
      </c>
      <c r="F465" s="455" t="s">
        <v>10</v>
      </c>
      <c r="G465" s="455" t="s">
        <v>11</v>
      </c>
      <c r="H465" s="451"/>
    </row>
    <row r="466" s="287" customFormat="1" ht="15" hidden="1" customHeight="1" spans="1:8">
      <c r="A466" s="379"/>
      <c r="B466" s="398" t="s">
        <v>1989</v>
      </c>
      <c r="C466" s="350" t="s">
        <v>1990</v>
      </c>
      <c r="D466" s="328" t="s">
        <v>1918</v>
      </c>
      <c r="E466" s="474">
        <f>F466-5</f>
        <v>43555</v>
      </c>
      <c r="F466" s="346">
        <v>43560</v>
      </c>
      <c r="G466" s="346">
        <f>F466+31</f>
        <v>43591</v>
      </c>
      <c r="H466" s="451"/>
    </row>
    <row r="467" s="287" customFormat="1" ht="15" hidden="1" customHeight="1" spans="1:8">
      <c r="A467" s="379"/>
      <c r="B467" s="398" t="s">
        <v>1991</v>
      </c>
      <c r="C467" s="350" t="s">
        <v>1507</v>
      </c>
      <c r="D467" s="328"/>
      <c r="E467" s="474">
        <f>F467-5</f>
        <v>43562</v>
      </c>
      <c r="F467" s="346">
        <f>F466+7</f>
        <v>43567</v>
      </c>
      <c r="G467" s="346">
        <f>F467+31</f>
        <v>43598</v>
      </c>
      <c r="H467" s="451"/>
    </row>
    <row r="468" s="287" customFormat="1" ht="15" hidden="1" customHeight="1" spans="1:8">
      <c r="A468" s="379"/>
      <c r="B468" s="398" t="s">
        <v>1992</v>
      </c>
      <c r="C468" s="350" t="s">
        <v>1216</v>
      </c>
      <c r="D468" s="328"/>
      <c r="E468" s="474">
        <f>F468-5</f>
        <v>43569</v>
      </c>
      <c r="F468" s="346">
        <f>F467+7</f>
        <v>43574</v>
      </c>
      <c r="G468" s="346">
        <f>F468+31</f>
        <v>43605</v>
      </c>
      <c r="H468" s="451"/>
    </row>
    <row r="469" s="287" customFormat="1" ht="15" hidden="1" customHeight="1" spans="1:8">
      <c r="A469" s="379"/>
      <c r="B469" s="398" t="s">
        <v>1993</v>
      </c>
      <c r="C469" s="350" t="s">
        <v>1990</v>
      </c>
      <c r="D469" s="328"/>
      <c r="E469" s="474">
        <f>F469-5</f>
        <v>43576</v>
      </c>
      <c r="F469" s="346">
        <f>F468+7</f>
        <v>43581</v>
      </c>
      <c r="G469" s="346">
        <f>F469+31</f>
        <v>43612</v>
      </c>
      <c r="H469" s="451"/>
    </row>
    <row r="470" s="287" customFormat="1" ht="15" hidden="1" customHeight="1" spans="1:8">
      <c r="A470" s="379"/>
      <c r="B470" s="398" t="s">
        <v>1994</v>
      </c>
      <c r="C470" s="350" t="s">
        <v>1507</v>
      </c>
      <c r="D470" s="328"/>
      <c r="E470" s="474">
        <f>F470-5</f>
        <v>43583</v>
      </c>
      <c r="F470" s="346">
        <f>F469+7</f>
        <v>43588</v>
      </c>
      <c r="G470" s="346">
        <f>F470+31</f>
        <v>43619</v>
      </c>
      <c r="H470" s="451"/>
    </row>
    <row r="471" s="287" customFormat="1" ht="15" hidden="1" customHeight="1" spans="1:8">
      <c r="A471" s="379"/>
      <c r="B471" s="409" t="s">
        <v>5</v>
      </c>
      <c r="C471" s="343" t="s">
        <v>6</v>
      </c>
      <c r="D471" s="472" t="s">
        <v>1804</v>
      </c>
      <c r="E471" s="450" t="s">
        <v>1805</v>
      </c>
      <c r="F471" s="450" t="s">
        <v>1806</v>
      </c>
      <c r="G471" s="450" t="s">
        <v>1988</v>
      </c>
      <c r="H471" s="451"/>
    </row>
    <row r="472" s="287" customFormat="1" ht="15" hidden="1" customHeight="1" spans="1:8">
      <c r="A472" s="379"/>
      <c r="B472" s="476"/>
      <c r="C472" s="341"/>
      <c r="D472" s="473"/>
      <c r="E472" s="455" t="s">
        <v>1807</v>
      </c>
      <c r="F472" s="455" t="s">
        <v>10</v>
      </c>
      <c r="G472" s="455" t="s">
        <v>11</v>
      </c>
      <c r="H472" s="451"/>
    </row>
    <row r="473" s="287" customFormat="1" ht="15" hidden="1" customHeight="1" spans="1:8">
      <c r="A473" s="379"/>
      <c r="B473" s="398" t="s">
        <v>1147</v>
      </c>
      <c r="C473" s="350" t="s">
        <v>1904</v>
      </c>
      <c r="D473" s="398" t="s">
        <v>1569</v>
      </c>
      <c r="E473" s="474">
        <f>F473-5</f>
        <v>43645</v>
      </c>
      <c r="F473" s="346">
        <v>43650</v>
      </c>
      <c r="G473" s="346">
        <f>F473+31</f>
        <v>43681</v>
      </c>
      <c r="H473" s="451"/>
    </row>
    <row r="474" s="287" customFormat="1" ht="15" hidden="1" customHeight="1" spans="1:8">
      <c r="A474" s="379"/>
      <c r="B474" s="398" t="s">
        <v>674</v>
      </c>
      <c r="C474" s="350" t="s">
        <v>1171</v>
      </c>
      <c r="D474" s="398"/>
      <c r="E474" s="474">
        <f>F474-5</f>
        <v>43652</v>
      </c>
      <c r="F474" s="346">
        <f>F473+7</f>
        <v>43657</v>
      </c>
      <c r="G474" s="346">
        <f>F474+31</f>
        <v>43688</v>
      </c>
      <c r="H474" s="451"/>
    </row>
    <row r="475" s="287" customFormat="1" ht="15" hidden="1" customHeight="1" spans="1:8">
      <c r="A475" s="379"/>
      <c r="B475" s="398" t="s">
        <v>677</v>
      </c>
      <c r="C475" s="350" t="s">
        <v>1511</v>
      </c>
      <c r="D475" s="398"/>
      <c r="E475" s="474">
        <f>F475-5</f>
        <v>43659</v>
      </c>
      <c r="F475" s="346">
        <f>F474+7</f>
        <v>43664</v>
      </c>
      <c r="G475" s="346">
        <f>F475+31</f>
        <v>43695</v>
      </c>
      <c r="H475" s="451"/>
    </row>
    <row r="476" s="287" customFormat="1" ht="15" hidden="1" customHeight="1" spans="1:8">
      <c r="A476" s="379"/>
      <c r="B476" s="375" t="s">
        <v>679</v>
      </c>
      <c r="C476" s="350" t="s">
        <v>1995</v>
      </c>
      <c r="D476" s="398"/>
      <c r="E476" s="474">
        <f>F476-5</f>
        <v>43666</v>
      </c>
      <c r="F476" s="346">
        <f>F475+7</f>
        <v>43671</v>
      </c>
      <c r="G476" s="346">
        <f>F476+31</f>
        <v>43702</v>
      </c>
      <c r="H476" s="451"/>
    </row>
    <row r="477" s="287" customFormat="1" ht="15" hidden="1" customHeight="1" spans="1:8">
      <c r="A477" s="379"/>
      <c r="B477" s="398" t="s">
        <v>681</v>
      </c>
      <c r="C477" s="350" t="s">
        <v>1949</v>
      </c>
      <c r="D477" s="398"/>
      <c r="E477" s="474">
        <f>F477-5</f>
        <v>43673</v>
      </c>
      <c r="F477" s="346">
        <f>F476+7</f>
        <v>43678</v>
      </c>
      <c r="G477" s="346">
        <f>F477+31</f>
        <v>43709</v>
      </c>
      <c r="H477" s="451"/>
    </row>
    <row r="478" s="287" customFormat="1" ht="15" customHeight="1" spans="1:8">
      <c r="A478" s="379"/>
      <c r="B478" s="380" t="s">
        <v>5</v>
      </c>
      <c r="C478" s="343" t="s">
        <v>6</v>
      </c>
      <c r="D478" s="472" t="s">
        <v>1804</v>
      </c>
      <c r="E478" s="450" t="s">
        <v>1805</v>
      </c>
      <c r="F478" s="450" t="s">
        <v>1806</v>
      </c>
      <c r="G478" s="450" t="s">
        <v>1988</v>
      </c>
      <c r="H478" s="451"/>
    </row>
    <row r="479" s="287" customFormat="1" ht="15" customHeight="1" spans="1:8">
      <c r="A479" s="379"/>
      <c r="B479" s="469"/>
      <c r="C479" s="341"/>
      <c r="D479" s="473"/>
      <c r="E479" s="455" t="s">
        <v>1807</v>
      </c>
      <c r="F479" s="455" t="s">
        <v>10</v>
      </c>
      <c r="G479" s="455" t="s">
        <v>11</v>
      </c>
      <c r="H479" s="451"/>
    </row>
    <row r="480" s="287" customFormat="1" ht="15" customHeight="1" spans="1:8">
      <c r="A480" s="379"/>
      <c r="B480" s="398" t="s">
        <v>1943</v>
      </c>
      <c r="C480" s="350" t="s">
        <v>1905</v>
      </c>
      <c r="D480" s="398" t="s">
        <v>1663</v>
      </c>
      <c r="E480" s="474">
        <f>F480-5</f>
        <v>44373</v>
      </c>
      <c r="F480" s="346">
        <v>44378</v>
      </c>
      <c r="G480" s="346">
        <f>F480+31</f>
        <v>44409</v>
      </c>
      <c r="H480" s="451"/>
    </row>
    <row r="481" s="287" customFormat="1" ht="15" customHeight="1" spans="1:8">
      <c r="A481" s="379"/>
      <c r="B481" s="398" t="s">
        <v>771</v>
      </c>
      <c r="C481" s="350" t="s">
        <v>1114</v>
      </c>
      <c r="D481" s="398"/>
      <c r="E481" s="474">
        <f>F481-5</f>
        <v>44380</v>
      </c>
      <c r="F481" s="346">
        <f>F480+7</f>
        <v>44385</v>
      </c>
      <c r="G481" s="346">
        <f>F481+31</f>
        <v>44416</v>
      </c>
      <c r="H481" s="451"/>
    </row>
    <row r="482" s="287" customFormat="1" ht="15" customHeight="1" spans="1:8">
      <c r="A482" s="379"/>
      <c r="B482" s="398" t="s">
        <v>777</v>
      </c>
      <c r="C482" s="350" t="s">
        <v>1523</v>
      </c>
      <c r="D482" s="398"/>
      <c r="E482" s="474">
        <f>F482-5</f>
        <v>44387</v>
      </c>
      <c r="F482" s="346">
        <f>F481+7</f>
        <v>44392</v>
      </c>
      <c r="G482" s="346">
        <f>F482+31</f>
        <v>44423</v>
      </c>
      <c r="H482" s="451"/>
    </row>
    <row r="483" s="287" customFormat="1" ht="15" customHeight="1" spans="1:8">
      <c r="A483" s="379"/>
      <c r="B483" s="398" t="s">
        <v>1524</v>
      </c>
      <c r="C483" s="350" t="s">
        <v>610</v>
      </c>
      <c r="D483" s="398"/>
      <c r="E483" s="474">
        <f>F483-5</f>
        <v>44394</v>
      </c>
      <c r="F483" s="346">
        <f>F482+7</f>
        <v>44399</v>
      </c>
      <c r="G483" s="346">
        <f>F483+31</f>
        <v>44430</v>
      </c>
      <c r="H483" s="451"/>
    </row>
    <row r="484" s="287" customFormat="1" ht="15" customHeight="1" spans="1:8">
      <c r="A484" s="379"/>
      <c r="B484" s="398"/>
      <c r="C484" s="350"/>
      <c r="D484" s="398"/>
      <c r="E484" s="474">
        <f>F484-5</f>
        <v>44401</v>
      </c>
      <c r="F484" s="346">
        <f>F483+7</f>
        <v>44406</v>
      </c>
      <c r="G484" s="346">
        <f>F484+31</f>
        <v>44437</v>
      </c>
      <c r="H484" s="451"/>
    </row>
    <row r="485" s="288" customFormat="1" ht="15" hidden="1" customHeight="1" spans="1:8">
      <c r="A485" s="377" t="s">
        <v>1498</v>
      </c>
      <c r="B485" s="377"/>
      <c r="C485" s="434"/>
      <c r="D485" s="435"/>
      <c r="E485" s="436"/>
      <c r="F485" s="378"/>
      <c r="G485" s="378"/>
      <c r="H485" s="449"/>
    </row>
    <row r="486" s="287" customFormat="1" ht="15" hidden="1" customHeight="1" spans="1:8">
      <c r="A486" s="379"/>
      <c r="B486" s="477" t="s">
        <v>5</v>
      </c>
      <c r="C486" s="464" t="s">
        <v>6</v>
      </c>
      <c r="D486" s="478" t="s">
        <v>1804</v>
      </c>
      <c r="E486" s="450" t="s">
        <v>1805</v>
      </c>
      <c r="F486" s="450" t="s">
        <v>1806</v>
      </c>
      <c r="G486" s="450" t="s">
        <v>1498</v>
      </c>
      <c r="H486" s="451"/>
    </row>
    <row r="487" s="287" customFormat="1" ht="15" hidden="1" customHeight="1" spans="1:8">
      <c r="A487" s="379"/>
      <c r="B487" s="479"/>
      <c r="C487" s="466"/>
      <c r="D487" s="480"/>
      <c r="E487" s="455" t="s">
        <v>1807</v>
      </c>
      <c r="F487" s="455" t="s">
        <v>10</v>
      </c>
      <c r="G487" s="455" t="s">
        <v>11</v>
      </c>
      <c r="H487" s="451"/>
    </row>
    <row r="488" s="287" customFormat="1" ht="15" hidden="1" customHeight="1" spans="1:8">
      <c r="A488" s="379"/>
      <c r="B488" s="398" t="s">
        <v>605</v>
      </c>
      <c r="C488" s="433" t="s">
        <v>1949</v>
      </c>
      <c r="D488" s="398" t="s">
        <v>1569</v>
      </c>
      <c r="E488" s="474">
        <f>F488-5</f>
        <v>43554</v>
      </c>
      <c r="F488" s="346">
        <v>43559</v>
      </c>
      <c r="G488" s="346">
        <f>F488+33</f>
        <v>43592</v>
      </c>
      <c r="H488" s="451"/>
    </row>
    <row r="489" s="287" customFormat="1" ht="15" hidden="1" customHeight="1" spans="1:8">
      <c r="A489" s="379"/>
      <c r="B489" s="318" t="s">
        <v>1996</v>
      </c>
      <c r="C489" s="318" t="s">
        <v>1997</v>
      </c>
      <c r="D489" s="398"/>
      <c r="E489" s="474">
        <f>F489-5</f>
        <v>43561</v>
      </c>
      <c r="F489" s="346">
        <f>F488+7</f>
        <v>43566</v>
      </c>
      <c r="G489" s="346">
        <f>F489+33</f>
        <v>43599</v>
      </c>
      <c r="H489" s="451"/>
    </row>
    <row r="490" s="287" customFormat="1" ht="15" hidden="1" customHeight="1" spans="1:8">
      <c r="A490" s="379"/>
      <c r="B490" s="341" t="s">
        <v>1430</v>
      </c>
      <c r="C490" s="341" t="s">
        <v>1905</v>
      </c>
      <c r="D490" s="398"/>
      <c r="E490" s="474">
        <f>F490-5</f>
        <v>43568</v>
      </c>
      <c r="F490" s="346">
        <f>F489+7</f>
        <v>43573</v>
      </c>
      <c r="G490" s="346">
        <f>F490+33</f>
        <v>43606</v>
      </c>
      <c r="H490" s="451"/>
    </row>
    <row r="491" s="287" customFormat="1" ht="15" hidden="1" customHeight="1" spans="1:8">
      <c r="A491" s="379"/>
      <c r="B491" s="341" t="s">
        <v>1998</v>
      </c>
      <c r="C491" s="341" t="s">
        <v>1999</v>
      </c>
      <c r="D491" s="398"/>
      <c r="E491" s="474">
        <f>F491-5</f>
        <v>43575</v>
      </c>
      <c r="F491" s="346">
        <f>F490+7</f>
        <v>43580</v>
      </c>
      <c r="G491" s="346">
        <f>F491+33</f>
        <v>43613</v>
      </c>
      <c r="H491" s="451"/>
    </row>
    <row r="492" s="287" customFormat="1" ht="15" hidden="1" customHeight="1" spans="1:8">
      <c r="A492" s="379"/>
      <c r="B492" s="341" t="s">
        <v>717</v>
      </c>
      <c r="C492" s="318" t="s">
        <v>1471</v>
      </c>
      <c r="D492" s="398"/>
      <c r="E492" s="474">
        <f>F492-5</f>
        <v>43582</v>
      </c>
      <c r="F492" s="346">
        <f>F491+7</f>
        <v>43587</v>
      </c>
      <c r="G492" s="346">
        <f>F492+33</f>
        <v>43620</v>
      </c>
      <c r="H492" s="451"/>
    </row>
    <row r="493" s="287" customFormat="1" ht="15" hidden="1" customHeight="1" spans="1:8">
      <c r="A493" s="379"/>
      <c r="B493" s="398" t="s">
        <v>5</v>
      </c>
      <c r="C493" s="343" t="s">
        <v>6</v>
      </c>
      <c r="D493" s="472" t="s">
        <v>1804</v>
      </c>
      <c r="E493" s="450" t="s">
        <v>1805</v>
      </c>
      <c r="F493" s="450" t="s">
        <v>1806</v>
      </c>
      <c r="G493" s="450" t="s">
        <v>1498</v>
      </c>
      <c r="H493" s="451"/>
    </row>
    <row r="494" s="287" customFormat="1" ht="15" hidden="1" customHeight="1" spans="1:8">
      <c r="A494" s="379"/>
      <c r="B494" s="350"/>
      <c r="C494" s="341"/>
      <c r="D494" s="473"/>
      <c r="E494" s="455" t="s">
        <v>1807</v>
      </c>
      <c r="F494" s="455" t="s">
        <v>10</v>
      </c>
      <c r="G494" s="455" t="s">
        <v>11</v>
      </c>
      <c r="H494" s="451"/>
    </row>
    <row r="495" s="287" customFormat="1" ht="15" hidden="1" customHeight="1" spans="1:8">
      <c r="A495" s="379"/>
      <c r="B495" s="398" t="s">
        <v>1989</v>
      </c>
      <c r="C495" s="350" t="s">
        <v>1990</v>
      </c>
      <c r="D495" s="328" t="s">
        <v>1918</v>
      </c>
      <c r="E495" s="474">
        <f>F495-5</f>
        <v>43555</v>
      </c>
      <c r="F495" s="346">
        <v>43560</v>
      </c>
      <c r="G495" s="346">
        <f>F495+33</f>
        <v>43593</v>
      </c>
      <c r="H495" s="451"/>
    </row>
    <row r="496" s="287" customFormat="1" ht="15" hidden="1" customHeight="1" spans="1:8">
      <c r="A496" s="379"/>
      <c r="B496" s="398" t="s">
        <v>1991</v>
      </c>
      <c r="C496" s="350" t="s">
        <v>1507</v>
      </c>
      <c r="D496" s="328"/>
      <c r="E496" s="474">
        <f>F496-5</f>
        <v>43562</v>
      </c>
      <c r="F496" s="346">
        <f>F495+7</f>
        <v>43567</v>
      </c>
      <c r="G496" s="346">
        <f>F496+33</f>
        <v>43600</v>
      </c>
      <c r="H496" s="451"/>
    </row>
    <row r="497" s="287" customFormat="1" ht="15" hidden="1" customHeight="1" spans="1:8">
      <c r="A497" s="379"/>
      <c r="B497" s="398" t="s">
        <v>1992</v>
      </c>
      <c r="C497" s="350" t="s">
        <v>1216</v>
      </c>
      <c r="D497" s="328"/>
      <c r="E497" s="474">
        <f>F497-5</f>
        <v>43569</v>
      </c>
      <c r="F497" s="346">
        <f>F496+7</f>
        <v>43574</v>
      </c>
      <c r="G497" s="346">
        <f>F497+33</f>
        <v>43607</v>
      </c>
      <c r="H497" s="451"/>
    </row>
    <row r="498" s="287" customFormat="1" ht="15" hidden="1" customHeight="1" spans="1:8">
      <c r="A498" s="379"/>
      <c r="B498" s="398" t="s">
        <v>1993</v>
      </c>
      <c r="C498" s="350" t="s">
        <v>1990</v>
      </c>
      <c r="D498" s="328"/>
      <c r="E498" s="474">
        <f>F498-5</f>
        <v>43576</v>
      </c>
      <c r="F498" s="346">
        <f>F497+7</f>
        <v>43581</v>
      </c>
      <c r="G498" s="346">
        <f>F498+33</f>
        <v>43614</v>
      </c>
      <c r="H498" s="451"/>
    </row>
    <row r="499" s="287" customFormat="1" ht="15" hidden="1" customHeight="1" spans="1:8">
      <c r="A499" s="379"/>
      <c r="B499" s="398" t="s">
        <v>1994</v>
      </c>
      <c r="C499" s="350" t="s">
        <v>1507</v>
      </c>
      <c r="D499" s="328"/>
      <c r="E499" s="474">
        <f>F499-5</f>
        <v>43583</v>
      </c>
      <c r="F499" s="346">
        <f>F498+7</f>
        <v>43588</v>
      </c>
      <c r="G499" s="346">
        <f>F499+33</f>
        <v>43621</v>
      </c>
      <c r="H499" s="451"/>
    </row>
    <row r="500" s="287" customFormat="1" ht="15" hidden="1" customHeight="1" spans="1:8">
      <c r="A500" s="379"/>
      <c r="B500" s="396" t="s">
        <v>5</v>
      </c>
      <c r="C500" s="343" t="s">
        <v>6</v>
      </c>
      <c r="D500" s="472" t="s">
        <v>1804</v>
      </c>
      <c r="E500" s="450" t="s">
        <v>1805</v>
      </c>
      <c r="F500" s="450" t="s">
        <v>1806</v>
      </c>
      <c r="G500" s="450" t="s">
        <v>1988</v>
      </c>
      <c r="H500" s="451"/>
    </row>
    <row r="501" s="287" customFormat="1" ht="15" hidden="1" customHeight="1" spans="1:8">
      <c r="A501" s="379"/>
      <c r="B501" s="475"/>
      <c r="C501" s="341"/>
      <c r="D501" s="473"/>
      <c r="E501" s="455" t="s">
        <v>1807</v>
      </c>
      <c r="F501" s="455" t="s">
        <v>10</v>
      </c>
      <c r="G501" s="455" t="s">
        <v>11</v>
      </c>
      <c r="H501" s="451"/>
    </row>
    <row r="502" s="287" customFormat="1" ht="15" hidden="1" customHeight="1" spans="1:8">
      <c r="A502" s="379"/>
      <c r="B502" s="398" t="s">
        <v>683</v>
      </c>
      <c r="C502" s="350" t="s">
        <v>1972</v>
      </c>
      <c r="D502" s="398" t="s">
        <v>1569</v>
      </c>
      <c r="E502" s="474">
        <f>F502-5</f>
        <v>43708</v>
      </c>
      <c r="F502" s="346">
        <v>43713</v>
      </c>
      <c r="G502" s="346">
        <f>F502+31</f>
        <v>43744</v>
      </c>
      <c r="H502" s="451"/>
    </row>
    <row r="503" s="287" customFormat="1" ht="15" hidden="1" customHeight="1" spans="1:8">
      <c r="A503" s="379"/>
      <c r="B503" s="398" t="s">
        <v>1147</v>
      </c>
      <c r="C503" s="350" t="s">
        <v>1951</v>
      </c>
      <c r="D503" s="398"/>
      <c r="E503" s="474">
        <f>F503-5</f>
        <v>43715</v>
      </c>
      <c r="F503" s="346">
        <f>F502+7</f>
        <v>43720</v>
      </c>
      <c r="G503" s="346">
        <f>F503+31</f>
        <v>43751</v>
      </c>
      <c r="H503" s="451"/>
    </row>
    <row r="504" s="287" customFormat="1" ht="15" hidden="1" customHeight="1" spans="1:8">
      <c r="A504" s="379"/>
      <c r="B504" s="398" t="s">
        <v>1936</v>
      </c>
      <c r="C504" s="350" t="s">
        <v>2000</v>
      </c>
      <c r="D504" s="398"/>
      <c r="E504" s="474">
        <f>F504-5</f>
        <v>43722</v>
      </c>
      <c r="F504" s="346">
        <f>F503+7</f>
        <v>43727</v>
      </c>
      <c r="G504" s="346">
        <f>F504+31</f>
        <v>43758</v>
      </c>
      <c r="H504" s="451"/>
    </row>
    <row r="505" s="287" customFormat="1" ht="15" hidden="1" customHeight="1" spans="1:8">
      <c r="A505" s="379"/>
      <c r="B505" s="375" t="s">
        <v>677</v>
      </c>
      <c r="C505" s="350" t="s">
        <v>1523</v>
      </c>
      <c r="D505" s="398"/>
      <c r="E505" s="474">
        <f>F505-5</f>
        <v>43729</v>
      </c>
      <c r="F505" s="346">
        <f>F504+7</f>
        <v>43734</v>
      </c>
      <c r="G505" s="346">
        <f>F505+31</f>
        <v>43765</v>
      </c>
      <c r="H505" s="451"/>
    </row>
    <row r="506" s="287" customFormat="1" ht="15" hidden="1" customHeight="1" spans="1:8">
      <c r="A506" s="379"/>
      <c r="B506" s="398" t="s">
        <v>679</v>
      </c>
      <c r="C506" s="350" t="s">
        <v>705</v>
      </c>
      <c r="D506" s="398"/>
      <c r="E506" s="474">
        <f>F506-5</f>
        <v>43736</v>
      </c>
      <c r="F506" s="346">
        <f>F505+7</f>
        <v>43741</v>
      </c>
      <c r="G506" s="346">
        <f>F506+31</f>
        <v>43772</v>
      </c>
      <c r="H506" s="451"/>
    </row>
    <row r="507" s="287" customFormat="1" ht="15" hidden="1" customHeight="1" spans="1:8">
      <c r="A507" s="379"/>
      <c r="B507" s="416" t="s">
        <v>5</v>
      </c>
      <c r="C507" s="343" t="s">
        <v>6</v>
      </c>
      <c r="D507" s="472" t="s">
        <v>1804</v>
      </c>
      <c r="E507" s="450" t="s">
        <v>1805</v>
      </c>
      <c r="F507" s="450" t="s">
        <v>1806</v>
      </c>
      <c r="G507" s="450" t="s">
        <v>1988</v>
      </c>
      <c r="H507" s="451"/>
    </row>
    <row r="508" s="287" customFormat="1" ht="15" hidden="1" customHeight="1" spans="1:8">
      <c r="A508" s="379"/>
      <c r="B508" s="481"/>
      <c r="C508" s="341"/>
      <c r="D508" s="473"/>
      <c r="E508" s="455" t="s">
        <v>1807</v>
      </c>
      <c r="F508" s="455" t="s">
        <v>10</v>
      </c>
      <c r="G508" s="455" t="s">
        <v>11</v>
      </c>
      <c r="H508" s="451"/>
    </row>
    <row r="509" s="287" customFormat="1" ht="15" hidden="1" customHeight="1" spans="1:8">
      <c r="A509" s="379"/>
      <c r="B509" s="398" t="s">
        <v>2001</v>
      </c>
      <c r="C509" s="350" t="s">
        <v>2002</v>
      </c>
      <c r="D509" s="398" t="s">
        <v>1663</v>
      </c>
      <c r="E509" s="474">
        <f>F509-5</f>
        <v>43799</v>
      </c>
      <c r="F509" s="346">
        <v>43804</v>
      </c>
      <c r="G509" s="346">
        <f>F509+31</f>
        <v>43835</v>
      </c>
      <c r="H509" s="451"/>
    </row>
    <row r="510" s="287" customFormat="1" ht="15" hidden="1" customHeight="1" spans="1:8">
      <c r="A510" s="379"/>
      <c r="B510" s="398" t="s">
        <v>2003</v>
      </c>
      <c r="C510" s="350" t="s">
        <v>2004</v>
      </c>
      <c r="D510" s="398"/>
      <c r="E510" s="474">
        <f>F510-5</f>
        <v>43806</v>
      </c>
      <c r="F510" s="346">
        <f>F509+7</f>
        <v>43811</v>
      </c>
      <c r="G510" s="346">
        <f>F510+31</f>
        <v>43842</v>
      </c>
      <c r="H510" s="451"/>
    </row>
    <row r="511" s="287" customFormat="1" ht="15" hidden="1" customHeight="1" spans="1:8">
      <c r="A511" s="379"/>
      <c r="B511" s="398" t="s">
        <v>2005</v>
      </c>
      <c r="C511" s="350" t="s">
        <v>2006</v>
      </c>
      <c r="D511" s="398"/>
      <c r="E511" s="474">
        <f>F511-5</f>
        <v>43813</v>
      </c>
      <c r="F511" s="346">
        <f>F510+7</f>
        <v>43818</v>
      </c>
      <c r="G511" s="346">
        <f>F511+31</f>
        <v>43849</v>
      </c>
      <c r="H511" s="451"/>
    </row>
    <row r="512" s="287" customFormat="1" ht="15" hidden="1" customHeight="1" spans="1:8">
      <c r="A512" s="379"/>
      <c r="B512" s="375" t="s">
        <v>2007</v>
      </c>
      <c r="C512" s="350" t="s">
        <v>2008</v>
      </c>
      <c r="D512" s="398"/>
      <c r="E512" s="474">
        <f>F512-5</f>
        <v>43820</v>
      </c>
      <c r="F512" s="346">
        <f>F511+7</f>
        <v>43825</v>
      </c>
      <c r="G512" s="346">
        <f>F512+31</f>
        <v>43856</v>
      </c>
      <c r="H512" s="451"/>
    </row>
    <row r="513" s="287" customFormat="1" ht="15" hidden="1" customHeight="1" spans="1:8">
      <c r="A513" s="379"/>
      <c r="B513" s="398" t="s">
        <v>2009</v>
      </c>
      <c r="C513" s="350" t="s">
        <v>2010</v>
      </c>
      <c r="D513" s="398"/>
      <c r="E513" s="474">
        <f>F513-5</f>
        <v>43827</v>
      </c>
      <c r="F513" s="346">
        <f>F512+7</f>
        <v>43832</v>
      </c>
      <c r="G513" s="346">
        <f>F513+31</f>
        <v>43863</v>
      </c>
      <c r="H513" s="451"/>
    </row>
    <row r="514" s="285" customFormat="1" ht="15" hidden="1" spans="1:7">
      <c r="A514" s="309" t="s">
        <v>570</v>
      </c>
      <c r="B514" s="309"/>
      <c r="C514" s="309"/>
      <c r="D514" s="309"/>
      <c r="E514" s="309"/>
      <c r="F514" s="309"/>
      <c r="G514" s="309"/>
    </row>
    <row r="515" s="287" customFormat="1" ht="15" hidden="1" customHeight="1" spans="1:8">
      <c r="A515" s="379"/>
      <c r="B515" s="396" t="s">
        <v>5</v>
      </c>
      <c r="C515" s="343" t="s">
        <v>6</v>
      </c>
      <c r="D515" s="472" t="s">
        <v>1804</v>
      </c>
      <c r="E515" s="450" t="s">
        <v>1805</v>
      </c>
      <c r="F515" s="450" t="s">
        <v>1806</v>
      </c>
      <c r="G515" s="450" t="s">
        <v>1988</v>
      </c>
      <c r="H515" s="451"/>
    </row>
    <row r="516" s="287" customFormat="1" ht="15" hidden="1" customHeight="1" spans="1:8">
      <c r="A516" s="379"/>
      <c r="B516" s="475"/>
      <c r="C516" s="341"/>
      <c r="D516" s="473"/>
      <c r="E516" s="455" t="s">
        <v>1807</v>
      </c>
      <c r="F516" s="455" t="s">
        <v>10</v>
      </c>
      <c r="G516" s="455" t="s">
        <v>11</v>
      </c>
      <c r="H516" s="451"/>
    </row>
    <row r="517" s="287" customFormat="1" ht="15" hidden="1" customHeight="1" spans="1:8">
      <c r="A517" s="379"/>
      <c r="B517" s="398" t="s">
        <v>1524</v>
      </c>
      <c r="C517" s="350" t="s">
        <v>1511</v>
      </c>
      <c r="D517" s="398" t="s">
        <v>1658</v>
      </c>
      <c r="E517" s="474">
        <f>F517-5</f>
        <v>44071</v>
      </c>
      <c r="F517" s="346">
        <v>44076</v>
      </c>
      <c r="G517" s="346">
        <f>F517+31</f>
        <v>44107</v>
      </c>
      <c r="H517" s="451"/>
    </row>
    <row r="518" s="287" customFormat="1" ht="15" hidden="1" customHeight="1" spans="1:8">
      <c r="A518" s="379"/>
      <c r="B518" s="398" t="s">
        <v>771</v>
      </c>
      <c r="C518" s="350" t="s">
        <v>1939</v>
      </c>
      <c r="D518" s="398"/>
      <c r="E518" s="474">
        <f>F518-5</f>
        <v>44078</v>
      </c>
      <c r="F518" s="346">
        <f>F517+7</f>
        <v>44083</v>
      </c>
      <c r="G518" s="346">
        <f>F518+31</f>
        <v>44114</v>
      </c>
      <c r="H518" s="451"/>
    </row>
    <row r="519" s="287" customFormat="1" ht="15" hidden="1" customHeight="1" spans="1:8">
      <c r="A519" s="379"/>
      <c r="B519" s="398" t="s">
        <v>1525</v>
      </c>
      <c r="C519" s="398" t="s">
        <v>1949</v>
      </c>
      <c r="D519" s="398"/>
      <c r="E519" s="474">
        <f>F519-5</f>
        <v>44085</v>
      </c>
      <c r="F519" s="346">
        <f>F518+7</f>
        <v>44090</v>
      </c>
      <c r="G519" s="346">
        <f>F519+31</f>
        <v>44121</v>
      </c>
      <c r="H519" s="451"/>
    </row>
    <row r="520" s="287" customFormat="1" ht="15" hidden="1" customHeight="1" spans="1:8">
      <c r="A520" s="379"/>
      <c r="B520" s="398" t="s">
        <v>1950</v>
      </c>
      <c r="C520" s="350" t="s">
        <v>1949</v>
      </c>
      <c r="D520" s="398"/>
      <c r="E520" s="474">
        <f>F520-5</f>
        <v>44092</v>
      </c>
      <c r="F520" s="346">
        <f>F519+7</f>
        <v>44097</v>
      </c>
      <c r="G520" s="346">
        <f>F520+31</f>
        <v>44128</v>
      </c>
      <c r="H520" s="451"/>
    </row>
    <row r="521" s="287" customFormat="1" ht="15" hidden="1" customHeight="1" spans="1:8">
      <c r="A521" s="379"/>
      <c r="B521" s="398" t="s">
        <v>1943</v>
      </c>
      <c r="C521" s="350" t="s">
        <v>1951</v>
      </c>
      <c r="D521" s="398"/>
      <c r="E521" s="474">
        <f>F521-5</f>
        <v>44099</v>
      </c>
      <c r="F521" s="346">
        <f>F520+7</f>
        <v>44104</v>
      </c>
      <c r="G521" s="346">
        <f>F521+31</f>
        <v>44135</v>
      </c>
      <c r="H521" s="451"/>
    </row>
    <row r="522" s="285" customFormat="1" ht="15" spans="1:7">
      <c r="A522" s="309" t="s">
        <v>570</v>
      </c>
      <c r="B522" s="309"/>
      <c r="C522" s="309"/>
      <c r="D522" s="309"/>
      <c r="E522" s="309"/>
      <c r="F522" s="309"/>
      <c r="G522" s="309"/>
    </row>
    <row r="523" s="292" customFormat="1" ht="15" spans="1:7">
      <c r="A523" s="377" t="s">
        <v>1693</v>
      </c>
      <c r="B523" s="377"/>
      <c r="C523" s="482"/>
      <c r="D523" s="483"/>
      <c r="E523" s="483"/>
      <c r="F523" s="484"/>
      <c r="G523" s="484"/>
    </row>
    <row r="524" s="293" customFormat="1" ht="15" hidden="1" customHeight="1" spans="1:7">
      <c r="A524" s="485"/>
      <c r="B524" s="486" t="s">
        <v>5</v>
      </c>
      <c r="C524" s="487" t="s">
        <v>6</v>
      </c>
      <c r="D524" s="488" t="s">
        <v>1804</v>
      </c>
      <c r="E524" s="343" t="s">
        <v>1805</v>
      </c>
      <c r="F524" s="489" t="s">
        <v>1806</v>
      </c>
      <c r="G524" s="489" t="s">
        <v>586</v>
      </c>
    </row>
    <row r="525" s="293" customFormat="1" ht="15" hidden="1" customHeight="1" spans="1:7">
      <c r="A525" s="485"/>
      <c r="B525" s="490"/>
      <c r="C525" s="491"/>
      <c r="D525" s="492"/>
      <c r="E525" s="343" t="s">
        <v>1807</v>
      </c>
      <c r="F525" s="493" t="s">
        <v>10</v>
      </c>
      <c r="G525" s="493" t="s">
        <v>11</v>
      </c>
    </row>
    <row r="526" s="293" customFormat="1" ht="15" hidden="1" spans="1:7">
      <c r="A526" s="485"/>
      <c r="B526" s="385" t="s">
        <v>206</v>
      </c>
      <c r="C526" s="341" t="s">
        <v>1828</v>
      </c>
      <c r="D526" s="386" t="s">
        <v>2011</v>
      </c>
      <c r="E526" s="474">
        <f>F526-5</f>
        <v>43710</v>
      </c>
      <c r="F526" s="494">
        <v>43715</v>
      </c>
      <c r="G526" s="495">
        <f>F526+46</f>
        <v>43761</v>
      </c>
    </row>
    <row r="527" s="293" customFormat="1" ht="15" hidden="1" customHeight="1" spans="1:8">
      <c r="A527" s="485"/>
      <c r="B527" s="385" t="s">
        <v>2012</v>
      </c>
      <c r="C527" s="318" t="s">
        <v>1830</v>
      </c>
      <c r="D527" s="388"/>
      <c r="E527" s="474">
        <f>F527-5</f>
        <v>43717</v>
      </c>
      <c r="F527" s="494">
        <f>F526+7</f>
        <v>43722</v>
      </c>
      <c r="G527" s="495">
        <f>F527+46</f>
        <v>43768</v>
      </c>
      <c r="H527" s="292"/>
    </row>
    <row r="528" s="293" customFormat="1" ht="15" hidden="1" customHeight="1" spans="1:7">
      <c r="A528" s="485"/>
      <c r="B528" s="385" t="s">
        <v>2013</v>
      </c>
      <c r="C528" s="341" t="s">
        <v>1832</v>
      </c>
      <c r="D528" s="388"/>
      <c r="E528" s="474">
        <f>F528-5</f>
        <v>43724</v>
      </c>
      <c r="F528" s="494">
        <f>F527+7</f>
        <v>43729</v>
      </c>
      <c r="G528" s="495">
        <f>F528+46</f>
        <v>43775</v>
      </c>
    </row>
    <row r="529" s="293" customFormat="1" hidden="1" customHeight="1" spans="1:7">
      <c r="A529" s="485"/>
      <c r="B529" s="385" t="s">
        <v>2014</v>
      </c>
      <c r="C529" s="341" t="s">
        <v>1834</v>
      </c>
      <c r="D529" s="388"/>
      <c r="E529" s="474">
        <f>F529-5</f>
        <v>43731</v>
      </c>
      <c r="F529" s="494">
        <f>F528+7</f>
        <v>43736</v>
      </c>
      <c r="G529" s="495">
        <f>F529+46</f>
        <v>43782</v>
      </c>
    </row>
    <row r="530" s="293" customFormat="1" hidden="1" customHeight="1" spans="1:7">
      <c r="A530" s="485"/>
      <c r="B530" s="398" t="s">
        <v>2015</v>
      </c>
      <c r="C530" s="341" t="s">
        <v>2016</v>
      </c>
      <c r="D530" s="391"/>
      <c r="E530" s="474">
        <f>F530-5</f>
        <v>43738</v>
      </c>
      <c r="F530" s="494">
        <f>F529+7</f>
        <v>43743</v>
      </c>
      <c r="G530" s="495">
        <f>F530+46</f>
        <v>43789</v>
      </c>
    </row>
    <row r="531" s="293" customFormat="1" ht="15" hidden="1" spans="1:7">
      <c r="A531" s="485"/>
      <c r="B531" s="496" t="s">
        <v>5</v>
      </c>
      <c r="C531" s="487" t="s">
        <v>6</v>
      </c>
      <c r="D531" s="488" t="s">
        <v>1804</v>
      </c>
      <c r="E531" s="343" t="s">
        <v>1805</v>
      </c>
      <c r="F531" s="489" t="s">
        <v>1806</v>
      </c>
      <c r="G531" s="489" t="s">
        <v>586</v>
      </c>
    </row>
    <row r="532" s="293" customFormat="1" ht="15" hidden="1" spans="1:7">
      <c r="A532" s="485"/>
      <c r="B532" s="497"/>
      <c r="C532" s="491"/>
      <c r="D532" s="492"/>
      <c r="E532" s="343" t="s">
        <v>1807</v>
      </c>
      <c r="F532" s="493" t="s">
        <v>10</v>
      </c>
      <c r="G532" s="493" t="s">
        <v>11</v>
      </c>
    </row>
    <row r="533" s="293" customFormat="1" ht="15" hidden="1" spans="1:7">
      <c r="A533" s="485"/>
      <c r="B533" s="385" t="s">
        <v>500</v>
      </c>
      <c r="C533" s="341" t="s">
        <v>500</v>
      </c>
      <c r="D533" s="386" t="s">
        <v>1597</v>
      </c>
      <c r="E533" s="474">
        <f>F533-5</f>
        <v>44105</v>
      </c>
      <c r="F533" s="494">
        <v>44110</v>
      </c>
      <c r="G533" s="495">
        <f>F533+46</f>
        <v>44156</v>
      </c>
    </row>
    <row r="534" s="293" customFormat="1" ht="15" hidden="1" customHeight="1" spans="1:8">
      <c r="A534" s="485"/>
      <c r="B534" s="385" t="s">
        <v>180</v>
      </c>
      <c r="C534" s="318" t="s">
        <v>2017</v>
      </c>
      <c r="D534" s="388"/>
      <c r="E534" s="474">
        <f>F534-5</f>
        <v>44112</v>
      </c>
      <c r="F534" s="494">
        <f>F533+7</f>
        <v>44117</v>
      </c>
      <c r="G534" s="495">
        <f>F534+46</f>
        <v>44163</v>
      </c>
      <c r="H534" s="292"/>
    </row>
    <row r="535" s="293" customFormat="1" ht="15" hidden="1" customHeight="1" spans="1:7">
      <c r="A535" s="485"/>
      <c r="B535" s="385" t="s">
        <v>1049</v>
      </c>
      <c r="C535" s="341" t="s">
        <v>2018</v>
      </c>
      <c r="D535" s="388"/>
      <c r="E535" s="474">
        <f>F535-5</f>
        <v>44119</v>
      </c>
      <c r="F535" s="494">
        <f>F534+7</f>
        <v>44124</v>
      </c>
      <c r="G535" s="495">
        <f>F535+46</f>
        <v>44170</v>
      </c>
    </row>
    <row r="536" s="293" customFormat="1" hidden="1" customHeight="1" spans="1:7">
      <c r="A536" s="485"/>
      <c r="B536" s="385" t="s">
        <v>2019</v>
      </c>
      <c r="C536" s="341" t="s">
        <v>2020</v>
      </c>
      <c r="D536" s="388"/>
      <c r="E536" s="474">
        <f>F536-5</f>
        <v>44126</v>
      </c>
      <c r="F536" s="494">
        <f>F535+7</f>
        <v>44131</v>
      </c>
      <c r="G536" s="495">
        <f>F536+46</f>
        <v>44177</v>
      </c>
    </row>
    <row r="537" s="293" customFormat="1" hidden="1" customHeight="1" spans="1:7">
      <c r="A537" s="485"/>
      <c r="B537" s="385" t="s">
        <v>875</v>
      </c>
      <c r="C537" s="341" t="s">
        <v>246</v>
      </c>
      <c r="D537" s="391"/>
      <c r="E537" s="474">
        <f>F537-5</f>
        <v>44133</v>
      </c>
      <c r="F537" s="494">
        <f>F536+7</f>
        <v>44138</v>
      </c>
      <c r="G537" s="495">
        <f>F537+46</f>
        <v>44184</v>
      </c>
    </row>
    <row r="538" s="293" customFormat="1" ht="15" spans="1:7">
      <c r="A538" s="485"/>
      <c r="B538" s="498" t="s">
        <v>5</v>
      </c>
      <c r="C538" s="487" t="s">
        <v>6</v>
      </c>
      <c r="D538" s="488" t="s">
        <v>1804</v>
      </c>
      <c r="E538" s="343" t="s">
        <v>1805</v>
      </c>
      <c r="F538" s="489" t="s">
        <v>1806</v>
      </c>
      <c r="G538" s="489" t="s">
        <v>586</v>
      </c>
    </row>
    <row r="539" s="293" customFormat="1" ht="15" spans="1:7">
      <c r="A539" s="485"/>
      <c r="B539" s="499"/>
      <c r="C539" s="491"/>
      <c r="D539" s="492"/>
      <c r="E539" s="343" t="s">
        <v>1807</v>
      </c>
      <c r="F539" s="493" t="s">
        <v>10</v>
      </c>
      <c r="G539" s="493" t="s">
        <v>11</v>
      </c>
    </row>
    <row r="540" s="293" customFormat="1" ht="15" spans="1:7">
      <c r="A540" s="485"/>
      <c r="B540" s="385" t="s">
        <v>2021</v>
      </c>
      <c r="C540" s="341" t="s">
        <v>2022</v>
      </c>
      <c r="D540" s="386" t="s">
        <v>1542</v>
      </c>
      <c r="E540" s="474">
        <f>F540-5</f>
        <v>44374</v>
      </c>
      <c r="F540" s="494">
        <v>44379</v>
      </c>
      <c r="G540" s="495">
        <f>F540+46</f>
        <v>44425</v>
      </c>
    </row>
    <row r="541" s="293" customFormat="1" ht="15" customHeight="1" spans="1:8">
      <c r="A541" s="485"/>
      <c r="B541" s="385" t="s">
        <v>2023</v>
      </c>
      <c r="C541" s="318" t="s">
        <v>2024</v>
      </c>
      <c r="D541" s="388"/>
      <c r="E541" s="474">
        <f>F541-5</f>
        <v>44381</v>
      </c>
      <c r="F541" s="494">
        <f>F540+7</f>
        <v>44386</v>
      </c>
      <c r="G541" s="495">
        <f>F541+46</f>
        <v>44432</v>
      </c>
      <c r="H541" s="292"/>
    </row>
    <row r="542" s="293" customFormat="1" ht="15" customHeight="1" spans="1:7">
      <c r="A542" s="485"/>
      <c r="B542" s="385" t="s">
        <v>2025</v>
      </c>
      <c r="C542" s="341" t="s">
        <v>2026</v>
      </c>
      <c r="D542" s="388"/>
      <c r="E542" s="474">
        <f>F542-5</f>
        <v>44388</v>
      </c>
      <c r="F542" s="494">
        <f>F541+7</f>
        <v>44393</v>
      </c>
      <c r="G542" s="495">
        <f>F542+46</f>
        <v>44439</v>
      </c>
    </row>
    <row r="543" s="293" customFormat="1" customHeight="1" spans="1:7">
      <c r="A543" s="485"/>
      <c r="B543" s="385" t="s">
        <v>2023</v>
      </c>
      <c r="C543" s="341" t="s">
        <v>2027</v>
      </c>
      <c r="D543" s="388"/>
      <c r="E543" s="474">
        <f>F543-5</f>
        <v>44395</v>
      </c>
      <c r="F543" s="494">
        <f>F542+7</f>
        <v>44400</v>
      </c>
      <c r="G543" s="495">
        <f>F543+46</f>
        <v>44446</v>
      </c>
    </row>
    <row r="544" s="293" customFormat="1" customHeight="1" spans="1:7">
      <c r="A544" s="485"/>
      <c r="B544" s="385" t="s">
        <v>2028</v>
      </c>
      <c r="C544" s="341" t="s">
        <v>338</v>
      </c>
      <c r="D544" s="391"/>
      <c r="E544" s="474">
        <f>F544-5</f>
        <v>44402</v>
      </c>
      <c r="F544" s="494">
        <f>F543+7</f>
        <v>44407</v>
      </c>
      <c r="G544" s="495">
        <f>F544+46</f>
        <v>44453</v>
      </c>
    </row>
    <row r="545" s="292" customFormat="1" ht="15" customHeight="1" spans="1:7">
      <c r="A545" s="377" t="s">
        <v>588</v>
      </c>
      <c r="B545" s="294"/>
      <c r="C545" s="482"/>
      <c r="D545" s="483"/>
      <c r="E545" s="483"/>
      <c r="F545" s="484"/>
      <c r="G545" s="484"/>
    </row>
    <row r="546" s="293" customFormat="1" ht="15" spans="1:7">
      <c r="A546" s="485"/>
      <c r="B546" s="380" t="s">
        <v>5</v>
      </c>
      <c r="C546" s="385" t="s">
        <v>6</v>
      </c>
      <c r="D546" s="385" t="s">
        <v>1804</v>
      </c>
      <c r="E546" s="343" t="s">
        <v>1805</v>
      </c>
      <c r="F546" s="385" t="s">
        <v>1806</v>
      </c>
      <c r="G546" s="385" t="s">
        <v>587</v>
      </c>
    </row>
    <row r="547" s="293" customFormat="1" ht="15" spans="1:7">
      <c r="A547" s="485"/>
      <c r="B547" s="427"/>
      <c r="C547" s="428"/>
      <c r="D547" s="428"/>
      <c r="E547" s="343" t="s">
        <v>1807</v>
      </c>
      <c r="F547" s="385" t="s">
        <v>10</v>
      </c>
      <c r="G547" s="385" t="s">
        <v>11</v>
      </c>
    </row>
    <row r="548" s="293" customFormat="1" ht="18" customHeight="1" spans="1:7">
      <c r="A548" s="485"/>
      <c r="B548" s="385" t="s">
        <v>2029</v>
      </c>
      <c r="C548" s="341" t="s">
        <v>2030</v>
      </c>
      <c r="D548" s="421" t="s">
        <v>1542</v>
      </c>
      <c r="E548" s="474">
        <f>F548-5</f>
        <v>44373</v>
      </c>
      <c r="F548" s="494">
        <v>44378</v>
      </c>
      <c r="G548" s="495">
        <f>F548+36</f>
        <v>44414</v>
      </c>
    </row>
    <row r="549" s="293" customFormat="1" customHeight="1" spans="1:8">
      <c r="A549" s="485"/>
      <c r="B549" s="385" t="s">
        <v>1929</v>
      </c>
      <c r="C549" s="318" t="s">
        <v>66</v>
      </c>
      <c r="D549" s="500"/>
      <c r="E549" s="474">
        <f>F549-5</f>
        <v>44380</v>
      </c>
      <c r="F549" s="494">
        <f>F548+7</f>
        <v>44385</v>
      </c>
      <c r="G549" s="495">
        <f>F549+36</f>
        <v>44421</v>
      </c>
      <c r="H549" s="292"/>
    </row>
    <row r="550" s="293" customFormat="1" ht="15" spans="1:7">
      <c r="A550" s="485"/>
      <c r="B550" s="385" t="s">
        <v>2031</v>
      </c>
      <c r="C550" s="341" t="s">
        <v>2032</v>
      </c>
      <c r="D550" s="500"/>
      <c r="E550" s="474">
        <f>F550-5</f>
        <v>44387</v>
      </c>
      <c r="F550" s="494">
        <f>F549+7</f>
        <v>44392</v>
      </c>
      <c r="G550" s="495">
        <f>F550+36</f>
        <v>44428</v>
      </c>
    </row>
    <row r="551" s="293" customFormat="1" ht="15" spans="1:7">
      <c r="A551" s="485"/>
      <c r="B551" s="385" t="s">
        <v>2033</v>
      </c>
      <c r="C551" s="341" t="s">
        <v>66</v>
      </c>
      <c r="D551" s="500"/>
      <c r="E551" s="474">
        <f>F551-5</f>
        <v>44394</v>
      </c>
      <c r="F551" s="494">
        <f>F550+7</f>
        <v>44399</v>
      </c>
      <c r="G551" s="495">
        <f>F551+36</f>
        <v>44435</v>
      </c>
    </row>
    <row r="552" s="293" customFormat="1" ht="15" spans="1:7">
      <c r="A552" s="485"/>
      <c r="B552" s="385" t="s">
        <v>2034</v>
      </c>
      <c r="C552" s="341" t="s">
        <v>2035</v>
      </c>
      <c r="D552" s="425"/>
      <c r="E552" s="474">
        <f>F552-5</f>
        <v>44401</v>
      </c>
      <c r="F552" s="494">
        <f>F551+7</f>
        <v>44406</v>
      </c>
      <c r="G552" s="495">
        <f>F552+36</f>
        <v>44442</v>
      </c>
    </row>
    <row r="553" s="292" customFormat="1" ht="15" hidden="1" spans="1:7">
      <c r="A553" s="377" t="s">
        <v>572</v>
      </c>
      <c r="B553" s="294"/>
      <c r="C553" s="377"/>
      <c r="D553" s="406"/>
      <c r="E553" s="436"/>
      <c r="F553" s="501"/>
      <c r="G553" s="501"/>
    </row>
    <row r="554" s="293" customFormat="1" ht="15" hidden="1" spans="1:7">
      <c r="A554" s="502"/>
      <c r="B554" s="396" t="s">
        <v>5</v>
      </c>
      <c r="C554" s="385" t="s">
        <v>6</v>
      </c>
      <c r="D554" s="503" t="s">
        <v>1804</v>
      </c>
      <c r="E554" s="343" t="s">
        <v>1805</v>
      </c>
      <c r="F554" s="385" t="s">
        <v>1806</v>
      </c>
      <c r="G554" s="504" t="s">
        <v>572</v>
      </c>
    </row>
    <row r="555" s="293" customFormat="1" ht="15" hidden="1" spans="1:7">
      <c r="A555" s="502"/>
      <c r="B555" s="505"/>
      <c r="C555" s="428"/>
      <c r="D555" s="438"/>
      <c r="E555" s="343" t="s">
        <v>1807</v>
      </c>
      <c r="F555" s="385" t="s">
        <v>10</v>
      </c>
      <c r="G555" s="493" t="s">
        <v>11</v>
      </c>
    </row>
    <row r="556" s="293" customFormat="1" ht="15" hidden="1" spans="1:7">
      <c r="A556" s="502"/>
      <c r="B556" s="385"/>
      <c r="C556" s="341"/>
      <c r="D556" s="386" t="s">
        <v>2011</v>
      </c>
      <c r="E556" s="474">
        <f>F556-5</f>
        <v>44223</v>
      </c>
      <c r="F556" s="494">
        <v>44228</v>
      </c>
      <c r="G556" s="494">
        <f>F556+53</f>
        <v>44281</v>
      </c>
    </row>
    <row r="557" s="293" customFormat="1" hidden="1" customHeight="1" spans="1:7">
      <c r="A557" s="502"/>
      <c r="B557" s="385"/>
      <c r="C557" s="318"/>
      <c r="D557" s="388"/>
      <c r="E557" s="474">
        <f>F557-5</f>
        <v>44230</v>
      </c>
      <c r="F557" s="494">
        <f>F556+7</f>
        <v>44235</v>
      </c>
      <c r="G557" s="494">
        <f>F557+53</f>
        <v>44288</v>
      </c>
    </row>
    <row r="558" s="293" customFormat="1" ht="15" hidden="1" customHeight="1" spans="1:8">
      <c r="A558" s="502"/>
      <c r="B558" s="385"/>
      <c r="C558" s="341"/>
      <c r="D558" s="388"/>
      <c r="E558" s="474">
        <f>F558-5</f>
        <v>44237</v>
      </c>
      <c r="F558" s="494">
        <f>F557+7</f>
        <v>44242</v>
      </c>
      <c r="G558" s="494">
        <f>F558+53</f>
        <v>44295</v>
      </c>
      <c r="H558" s="292"/>
    </row>
    <row r="559" s="293" customFormat="1" ht="15" hidden="1" customHeight="1" spans="1:7">
      <c r="A559" s="502"/>
      <c r="B559" s="385"/>
      <c r="C559" s="318"/>
      <c r="D559" s="388"/>
      <c r="E559" s="474">
        <f>F559-5</f>
        <v>44244</v>
      </c>
      <c r="F559" s="494">
        <f>F558+7</f>
        <v>44249</v>
      </c>
      <c r="G559" s="494">
        <f>F559+53</f>
        <v>44302</v>
      </c>
    </row>
    <row r="560" s="293" customFormat="1" ht="15" hidden="1" customHeight="1" spans="1:7">
      <c r="A560" s="502"/>
      <c r="B560" s="385"/>
      <c r="C560" s="341"/>
      <c r="D560" s="391"/>
      <c r="E560" s="474">
        <f>F560-5</f>
        <v>44251</v>
      </c>
      <c r="F560" s="494">
        <f>F559+7</f>
        <v>44256</v>
      </c>
      <c r="G560" s="494">
        <f>F560+53</f>
        <v>44309</v>
      </c>
    </row>
    <row r="561" s="294" customFormat="1" ht="17.1" customHeight="1" spans="1:7">
      <c r="A561" s="377" t="s">
        <v>612</v>
      </c>
      <c r="C561" s="482"/>
      <c r="D561" s="483"/>
      <c r="E561" s="483"/>
      <c r="F561" s="484"/>
      <c r="G561" s="484"/>
    </row>
    <row r="562" s="293" customFormat="1" ht="15" hidden="1" spans="1:7">
      <c r="A562" s="502"/>
      <c r="B562" s="396" t="s">
        <v>5</v>
      </c>
      <c r="C562" s="489" t="s">
        <v>6</v>
      </c>
      <c r="D562" s="506" t="s">
        <v>1804</v>
      </c>
      <c r="E562" s="343" t="s">
        <v>1805</v>
      </c>
      <c r="F562" s="489" t="s">
        <v>1806</v>
      </c>
      <c r="G562" s="504" t="s">
        <v>612</v>
      </c>
    </row>
    <row r="563" s="293" customFormat="1" ht="15" hidden="1" spans="1:7">
      <c r="A563" s="502"/>
      <c r="B563" s="505"/>
      <c r="C563" s="454"/>
      <c r="D563" s="473"/>
      <c r="E563" s="507" t="s">
        <v>1807</v>
      </c>
      <c r="F563" s="508" t="s">
        <v>10</v>
      </c>
      <c r="G563" s="493" t="s">
        <v>11</v>
      </c>
    </row>
    <row r="564" s="293" customFormat="1" ht="15" hidden="1" customHeight="1" spans="1:7">
      <c r="A564" s="502"/>
      <c r="B564" s="318" t="s">
        <v>17</v>
      </c>
      <c r="C564" s="318" t="s">
        <v>2036</v>
      </c>
      <c r="D564" s="421" t="s">
        <v>1542</v>
      </c>
      <c r="E564" s="358">
        <f>F564-5</f>
        <v>44072</v>
      </c>
      <c r="F564" s="494">
        <v>44077</v>
      </c>
      <c r="G564" s="494">
        <f>F564+40</f>
        <v>44117</v>
      </c>
    </row>
    <row r="565" s="293" customFormat="1" ht="15" hidden="1" spans="1:7">
      <c r="A565" s="502"/>
      <c r="B565" s="318" t="s">
        <v>2037</v>
      </c>
      <c r="C565" s="318" t="s">
        <v>68</v>
      </c>
      <c r="D565" s="500"/>
      <c r="E565" s="358">
        <f>F565-5</f>
        <v>44079</v>
      </c>
      <c r="F565" s="494">
        <f>F564+7</f>
        <v>44084</v>
      </c>
      <c r="G565" s="494">
        <f>F565+40</f>
        <v>44124</v>
      </c>
    </row>
    <row r="566" s="293" customFormat="1" ht="15" hidden="1" spans="1:7">
      <c r="A566" s="502"/>
      <c r="B566" s="318" t="s">
        <v>20</v>
      </c>
      <c r="C566" s="318" t="s">
        <v>68</v>
      </c>
      <c r="D566" s="500"/>
      <c r="E566" s="358">
        <f>F566-5</f>
        <v>44086</v>
      </c>
      <c r="F566" s="494">
        <f>F565+7</f>
        <v>44091</v>
      </c>
      <c r="G566" s="494">
        <f>F566+40</f>
        <v>44131</v>
      </c>
    </row>
    <row r="567" s="293" customFormat="1" ht="15" hidden="1" spans="1:7">
      <c r="A567" s="502"/>
      <c r="B567" s="318" t="s">
        <v>1814</v>
      </c>
      <c r="C567" s="323" t="s">
        <v>2038</v>
      </c>
      <c r="D567" s="500"/>
      <c r="E567" s="358">
        <f t="shared" ref="E567:E575" si="1">F567-5</f>
        <v>44093</v>
      </c>
      <c r="F567" s="494">
        <f>F566+7</f>
        <v>44098</v>
      </c>
      <c r="G567" s="494">
        <f>F567+40</f>
        <v>44138</v>
      </c>
    </row>
    <row r="568" s="293" customFormat="1" ht="15" hidden="1" spans="1:7">
      <c r="A568" s="502"/>
      <c r="B568" s="318" t="s">
        <v>1816</v>
      </c>
      <c r="C568" s="323" t="s">
        <v>2039</v>
      </c>
      <c r="D568" s="425"/>
      <c r="E568" s="358">
        <f t="shared" si="1"/>
        <v>44100</v>
      </c>
      <c r="F568" s="494">
        <f>F567+7</f>
        <v>44105</v>
      </c>
      <c r="G568" s="494">
        <f>F568+40</f>
        <v>44145</v>
      </c>
    </row>
    <row r="569" s="293" customFormat="1" ht="15" spans="1:7">
      <c r="A569" s="502"/>
      <c r="B569" s="380" t="s">
        <v>5</v>
      </c>
      <c r="C569" s="489" t="s">
        <v>6</v>
      </c>
      <c r="D569" s="506" t="s">
        <v>1804</v>
      </c>
      <c r="E569" s="343" t="s">
        <v>1805</v>
      </c>
      <c r="F569" s="489" t="s">
        <v>1806</v>
      </c>
      <c r="G569" s="504" t="s">
        <v>612</v>
      </c>
    </row>
    <row r="570" s="293" customFormat="1" ht="15" spans="1:7">
      <c r="A570" s="502"/>
      <c r="B570" s="427"/>
      <c r="C570" s="454"/>
      <c r="D570" s="473"/>
      <c r="E570" s="507" t="s">
        <v>1807</v>
      </c>
      <c r="F570" s="508" t="s">
        <v>10</v>
      </c>
      <c r="G570" s="493" t="s">
        <v>11</v>
      </c>
    </row>
    <row r="571" s="293" customFormat="1" ht="15" spans="1:7">
      <c r="A571" s="502"/>
      <c r="B571" s="341" t="s">
        <v>2040</v>
      </c>
      <c r="C571" s="343" t="s">
        <v>447</v>
      </c>
      <c r="D571" s="421" t="s">
        <v>1597</v>
      </c>
      <c r="E571" s="358">
        <f t="shared" si="1"/>
        <v>44374</v>
      </c>
      <c r="F571" s="494">
        <v>44379</v>
      </c>
      <c r="G571" s="494">
        <f>F571+36</f>
        <v>44415</v>
      </c>
    </row>
    <row r="572" s="293" customFormat="1" ht="15" spans="1:7">
      <c r="A572" s="502"/>
      <c r="B572" s="341" t="s">
        <v>2041</v>
      </c>
      <c r="C572" s="343" t="s">
        <v>448</v>
      </c>
      <c r="D572" s="500"/>
      <c r="E572" s="358">
        <f t="shared" si="1"/>
        <v>44381</v>
      </c>
      <c r="F572" s="494">
        <f>F571+7</f>
        <v>44386</v>
      </c>
      <c r="G572" s="494">
        <f>F572+36</f>
        <v>44422</v>
      </c>
    </row>
    <row r="573" s="293" customFormat="1" ht="15" spans="1:7">
      <c r="A573" s="502"/>
      <c r="B573" s="341" t="s">
        <v>2042</v>
      </c>
      <c r="C573" s="343" t="s">
        <v>457</v>
      </c>
      <c r="D573" s="500"/>
      <c r="E573" s="358">
        <f t="shared" si="1"/>
        <v>44388</v>
      </c>
      <c r="F573" s="494">
        <f>F572+7</f>
        <v>44393</v>
      </c>
      <c r="G573" s="494">
        <f>F573+36</f>
        <v>44429</v>
      </c>
    </row>
    <row r="574" s="293" customFormat="1" ht="15" spans="1:7">
      <c r="A574" s="502"/>
      <c r="B574" s="341" t="s">
        <v>2043</v>
      </c>
      <c r="C574" s="343" t="s">
        <v>459</v>
      </c>
      <c r="D574" s="500"/>
      <c r="E574" s="358">
        <f t="shared" si="1"/>
        <v>44395</v>
      </c>
      <c r="F574" s="494">
        <f>F573+7</f>
        <v>44400</v>
      </c>
      <c r="G574" s="494">
        <f>F574+36</f>
        <v>44436</v>
      </c>
    </row>
    <row r="575" s="293" customFormat="1" ht="15" spans="1:7">
      <c r="A575" s="502"/>
      <c r="B575" s="341"/>
      <c r="C575" s="343"/>
      <c r="D575" s="425"/>
      <c r="E575" s="358">
        <f t="shared" si="1"/>
        <v>44402</v>
      </c>
      <c r="F575" s="494">
        <f>F574+7</f>
        <v>44407</v>
      </c>
      <c r="G575" s="494">
        <f>F575+36</f>
        <v>44443</v>
      </c>
    </row>
    <row r="576" s="292" customFormat="1" ht="14.1" customHeight="1" spans="1:7">
      <c r="A576" s="377" t="s">
        <v>1134</v>
      </c>
      <c r="B576" s="294"/>
      <c r="C576" s="482"/>
      <c r="D576" s="483"/>
      <c r="E576" s="483"/>
      <c r="F576" s="484"/>
      <c r="G576" s="484"/>
    </row>
    <row r="577" s="293" customFormat="1" ht="15" spans="1:7">
      <c r="A577" s="502"/>
      <c r="B577" s="509" t="s">
        <v>5</v>
      </c>
      <c r="C577" s="510" t="s">
        <v>6</v>
      </c>
      <c r="D577" s="506" t="s">
        <v>1804</v>
      </c>
      <c r="E577" s="343" t="s">
        <v>1805</v>
      </c>
      <c r="F577" s="489" t="s">
        <v>1806</v>
      </c>
      <c r="G577" s="489" t="s">
        <v>1134</v>
      </c>
    </row>
    <row r="578" s="293" customFormat="1" ht="15" spans="1:7">
      <c r="A578" s="502"/>
      <c r="B578" s="511"/>
      <c r="C578" s="473"/>
      <c r="D578" s="512"/>
      <c r="E578" s="343" t="s">
        <v>1807</v>
      </c>
      <c r="F578" s="493" t="s">
        <v>10</v>
      </c>
      <c r="G578" s="493" t="s">
        <v>11</v>
      </c>
    </row>
    <row r="579" s="293" customFormat="1" ht="15" spans="1:7">
      <c r="A579" s="502"/>
      <c r="B579" s="390" t="s">
        <v>1109</v>
      </c>
      <c r="C579" s="341" t="s">
        <v>1114</v>
      </c>
      <c r="D579" s="386" t="s">
        <v>1542</v>
      </c>
      <c r="E579" s="513">
        <f>F579-5</f>
        <v>44375</v>
      </c>
      <c r="F579" s="494">
        <v>44380</v>
      </c>
      <c r="G579" s="514">
        <f>F579+28</f>
        <v>44408</v>
      </c>
    </row>
    <row r="580" s="293" customFormat="1" ht="15" spans="1:7">
      <c r="A580" s="502"/>
      <c r="B580" s="385" t="s">
        <v>385</v>
      </c>
      <c r="C580" s="341" t="s">
        <v>1112</v>
      </c>
      <c r="D580" s="388"/>
      <c r="E580" s="513">
        <f>F580-5</f>
        <v>44382</v>
      </c>
      <c r="F580" s="494">
        <f>F579+7</f>
        <v>44387</v>
      </c>
      <c r="G580" s="514">
        <f>F580+28</f>
        <v>44415</v>
      </c>
    </row>
    <row r="581" s="293" customFormat="1" ht="15" spans="1:7">
      <c r="A581" s="502"/>
      <c r="B581" s="385" t="s">
        <v>1113</v>
      </c>
      <c r="C581" s="341" t="s">
        <v>1114</v>
      </c>
      <c r="D581" s="388"/>
      <c r="E581" s="513">
        <f>F581-5</f>
        <v>44389</v>
      </c>
      <c r="F581" s="494">
        <f>F580+7</f>
        <v>44394</v>
      </c>
      <c r="G581" s="514">
        <f>F581+28</f>
        <v>44422</v>
      </c>
    </row>
    <row r="582" s="293" customFormat="1" ht="15" spans="1:8">
      <c r="A582" s="502"/>
      <c r="B582" s="385" t="s">
        <v>2044</v>
      </c>
      <c r="C582" s="318" t="s">
        <v>428</v>
      </c>
      <c r="D582" s="388"/>
      <c r="E582" s="513">
        <f>F582-5</f>
        <v>44396</v>
      </c>
      <c r="F582" s="494">
        <f>F581+7</f>
        <v>44401</v>
      </c>
      <c r="G582" s="514">
        <f>F582+28</f>
        <v>44429</v>
      </c>
      <c r="H582" s="292"/>
    </row>
    <row r="583" s="293" customFormat="1" ht="15" spans="1:8">
      <c r="A583" s="502"/>
      <c r="B583" s="385" t="s">
        <v>1116</v>
      </c>
      <c r="C583" s="318" t="s">
        <v>1117</v>
      </c>
      <c r="D583" s="391"/>
      <c r="E583" s="513">
        <f>F583-5</f>
        <v>44403</v>
      </c>
      <c r="F583" s="494">
        <f>F582+7</f>
        <v>44408</v>
      </c>
      <c r="G583" s="514">
        <f>F583+28</f>
        <v>44436</v>
      </c>
      <c r="H583" s="292"/>
    </row>
    <row r="584" s="292" customFormat="1" ht="15" hidden="1" spans="1:7">
      <c r="A584" s="377" t="s">
        <v>616</v>
      </c>
      <c r="B584" s="294"/>
      <c r="C584" s="482"/>
      <c r="D584" s="483"/>
      <c r="E584" s="483"/>
      <c r="F584" s="484"/>
      <c r="G584" s="484"/>
    </row>
    <row r="585" s="293" customFormat="1" ht="15" hidden="1" spans="1:7">
      <c r="A585" s="502"/>
      <c r="B585" s="515" t="s">
        <v>5</v>
      </c>
      <c r="C585" s="510" t="s">
        <v>6</v>
      </c>
      <c r="D585" s="506" t="s">
        <v>1804</v>
      </c>
      <c r="E585" s="343" t="s">
        <v>1805</v>
      </c>
      <c r="F585" s="489" t="s">
        <v>1806</v>
      </c>
      <c r="G585" s="489" t="s">
        <v>616</v>
      </c>
    </row>
    <row r="586" s="293" customFormat="1" ht="15" hidden="1" spans="1:7">
      <c r="A586" s="502"/>
      <c r="B586" s="516"/>
      <c r="C586" s="473"/>
      <c r="D586" s="512"/>
      <c r="E586" s="343" t="s">
        <v>1807</v>
      </c>
      <c r="F586" s="493" t="s">
        <v>10</v>
      </c>
      <c r="G586" s="493" t="s">
        <v>11</v>
      </c>
    </row>
    <row r="587" s="293" customFormat="1" ht="15" hidden="1" spans="1:8">
      <c r="A587" s="502"/>
      <c r="B587" s="385" t="s">
        <v>2045</v>
      </c>
      <c r="C587" s="341" t="s">
        <v>2046</v>
      </c>
      <c r="D587" s="517" t="s">
        <v>2011</v>
      </c>
      <c r="E587" s="513">
        <f>F587-5</f>
        <v>43770</v>
      </c>
      <c r="F587" s="494">
        <v>43775</v>
      </c>
      <c r="G587" s="494">
        <f>F587+42</f>
        <v>43817</v>
      </c>
      <c r="H587" s="292"/>
    </row>
    <row r="588" s="293" customFormat="1" ht="15" hidden="1" customHeight="1" spans="1:7">
      <c r="A588" s="502"/>
      <c r="B588" s="385" t="s">
        <v>2047</v>
      </c>
      <c r="C588" s="341" t="s">
        <v>2048</v>
      </c>
      <c r="D588" s="518"/>
      <c r="E588" s="513">
        <f>F588-5</f>
        <v>43777</v>
      </c>
      <c r="F588" s="494">
        <f>F587+7</f>
        <v>43782</v>
      </c>
      <c r="G588" s="494">
        <f>F588+42</f>
        <v>43824</v>
      </c>
    </row>
    <row r="589" s="293" customFormat="1" ht="15" hidden="1" customHeight="1" spans="1:7">
      <c r="A589" s="502"/>
      <c r="B589" s="385"/>
      <c r="C589" s="341"/>
      <c r="D589" s="518"/>
      <c r="E589" s="513">
        <f>F589-5</f>
        <v>43784</v>
      </c>
      <c r="F589" s="494">
        <f>F588+7</f>
        <v>43789</v>
      </c>
      <c r="G589" s="494">
        <f>F589+42</f>
        <v>43831</v>
      </c>
    </row>
    <row r="590" s="293" customFormat="1" ht="15" hidden="1" customHeight="1" spans="1:7">
      <c r="A590" s="502"/>
      <c r="B590" s="398"/>
      <c r="C590" s="341"/>
      <c r="D590" s="518"/>
      <c r="E590" s="513">
        <f t="shared" ref="E590:E599" si="2">F590-5</f>
        <v>43791</v>
      </c>
      <c r="F590" s="494">
        <f>F589+7</f>
        <v>43796</v>
      </c>
      <c r="G590" s="494">
        <f>F590+42</f>
        <v>43838</v>
      </c>
    </row>
    <row r="591" s="292" customFormat="1" hidden="1" customHeight="1" spans="1:7">
      <c r="A591" s="377"/>
      <c r="B591" s="398"/>
      <c r="C591" s="341"/>
      <c r="D591" s="425"/>
      <c r="E591" s="519">
        <f t="shared" si="2"/>
        <v>43798</v>
      </c>
      <c r="F591" s="520">
        <f>F590+7</f>
        <v>43803</v>
      </c>
      <c r="G591" s="494">
        <f>F591+42</f>
        <v>43845</v>
      </c>
    </row>
    <row r="592" s="292" customFormat="1" ht="15" spans="1:7">
      <c r="A592" s="377" t="s">
        <v>1108</v>
      </c>
      <c r="B592" s="294"/>
      <c r="C592" s="482"/>
      <c r="D592" s="483"/>
      <c r="E592" s="483"/>
      <c r="F592" s="484"/>
      <c r="G592" s="484"/>
    </row>
    <row r="593" s="293" customFormat="1" ht="15" spans="1:7">
      <c r="A593" s="502"/>
      <c r="B593" s="509" t="s">
        <v>5</v>
      </c>
      <c r="C593" s="510" t="s">
        <v>6</v>
      </c>
      <c r="D593" s="506" t="s">
        <v>1804</v>
      </c>
      <c r="E593" s="343" t="s">
        <v>1805</v>
      </c>
      <c r="F593" s="489" t="s">
        <v>1806</v>
      </c>
      <c r="G593" s="489" t="s">
        <v>1108</v>
      </c>
    </row>
    <row r="594" s="293" customFormat="1" ht="15" spans="1:7">
      <c r="A594" s="502"/>
      <c r="B594" s="511"/>
      <c r="C594" s="473"/>
      <c r="D594" s="512"/>
      <c r="E594" s="343" t="s">
        <v>1807</v>
      </c>
      <c r="F594" s="493" t="s">
        <v>10</v>
      </c>
      <c r="G594" s="493" t="s">
        <v>11</v>
      </c>
    </row>
    <row r="595" s="293" customFormat="1" ht="15" spans="1:8">
      <c r="A595" s="502"/>
      <c r="B595" s="390" t="s">
        <v>1109</v>
      </c>
      <c r="C595" s="341" t="s">
        <v>1114</v>
      </c>
      <c r="D595" s="517" t="s">
        <v>1542</v>
      </c>
      <c r="E595" s="513">
        <f t="shared" si="2"/>
        <v>44375</v>
      </c>
      <c r="F595" s="494">
        <v>44380</v>
      </c>
      <c r="G595" s="494">
        <f>F595+33</f>
        <v>44413</v>
      </c>
      <c r="H595" s="292"/>
    </row>
    <row r="596" s="293" customFormat="1" ht="15" customHeight="1" spans="1:7">
      <c r="A596" s="502"/>
      <c r="B596" s="385" t="s">
        <v>385</v>
      </c>
      <c r="C596" s="341" t="s">
        <v>1112</v>
      </c>
      <c r="D596" s="518"/>
      <c r="E596" s="513">
        <f t="shared" si="2"/>
        <v>44382</v>
      </c>
      <c r="F596" s="494">
        <f>F595+7</f>
        <v>44387</v>
      </c>
      <c r="G596" s="494">
        <f>F596+33</f>
        <v>44420</v>
      </c>
    </row>
    <row r="597" s="293" customFormat="1" ht="15" customHeight="1" spans="1:7">
      <c r="A597" s="502"/>
      <c r="B597" s="385" t="s">
        <v>1113</v>
      </c>
      <c r="C597" s="341" t="s">
        <v>1114</v>
      </c>
      <c r="D597" s="518"/>
      <c r="E597" s="513">
        <f t="shared" si="2"/>
        <v>44389</v>
      </c>
      <c r="F597" s="494">
        <f>F596+7</f>
        <v>44394</v>
      </c>
      <c r="G597" s="494">
        <f>F597+33</f>
        <v>44427</v>
      </c>
    </row>
    <row r="598" s="293" customFormat="1" ht="15" customHeight="1" spans="1:7">
      <c r="A598" s="502"/>
      <c r="B598" s="385" t="s">
        <v>2044</v>
      </c>
      <c r="C598" s="318" t="s">
        <v>428</v>
      </c>
      <c r="D598" s="518"/>
      <c r="E598" s="513">
        <f t="shared" si="2"/>
        <v>44396</v>
      </c>
      <c r="F598" s="494">
        <f>F597+7</f>
        <v>44401</v>
      </c>
      <c r="G598" s="494">
        <f>F598+33</f>
        <v>44434</v>
      </c>
    </row>
    <row r="599" s="292" customFormat="1" customHeight="1" spans="1:7">
      <c r="A599" s="377"/>
      <c r="B599" s="385" t="s">
        <v>1116</v>
      </c>
      <c r="C599" s="318" t="s">
        <v>1117</v>
      </c>
      <c r="D599" s="425"/>
      <c r="E599" s="519">
        <f t="shared" si="2"/>
        <v>44403</v>
      </c>
      <c r="F599" s="520">
        <f>F598+7</f>
        <v>44408</v>
      </c>
      <c r="G599" s="494">
        <f>F599+33</f>
        <v>44441</v>
      </c>
    </row>
    <row r="600" s="292" customFormat="1" ht="15" hidden="1" spans="1:7">
      <c r="A600" s="377" t="s">
        <v>620</v>
      </c>
      <c r="B600" s="294"/>
      <c r="C600" s="482"/>
      <c r="D600" s="483" t="s">
        <v>208</v>
      </c>
      <c r="E600" s="483"/>
      <c r="F600" s="484"/>
      <c r="G600" s="484"/>
    </row>
    <row r="601" s="293" customFormat="1" ht="15" hidden="1" spans="1:8">
      <c r="A601" s="502"/>
      <c r="B601" s="416" t="s">
        <v>5</v>
      </c>
      <c r="C601" s="385" t="s">
        <v>6</v>
      </c>
      <c r="D601" s="385" t="s">
        <v>1804</v>
      </c>
      <c r="E601" s="343" t="s">
        <v>1805</v>
      </c>
      <c r="F601" s="385" t="s">
        <v>1806</v>
      </c>
      <c r="G601" s="385" t="s">
        <v>620</v>
      </c>
      <c r="H601" s="292"/>
    </row>
    <row r="602" s="293" customFormat="1" ht="15" hidden="1" spans="1:7">
      <c r="A602" s="502"/>
      <c r="B602" s="521"/>
      <c r="C602" s="428"/>
      <c r="D602" s="428"/>
      <c r="E602" s="343" t="s">
        <v>1807</v>
      </c>
      <c r="F602" s="385" t="s">
        <v>10</v>
      </c>
      <c r="G602" s="385" t="s">
        <v>11</v>
      </c>
    </row>
    <row r="603" s="293" customFormat="1" ht="15" hidden="1" spans="1:7">
      <c r="A603" s="502"/>
      <c r="B603" s="390" t="s">
        <v>2049</v>
      </c>
      <c r="C603" s="341" t="s">
        <v>2050</v>
      </c>
      <c r="D603" s="421" t="s">
        <v>2011</v>
      </c>
      <c r="E603" s="474">
        <f>F603-5</f>
        <v>44045</v>
      </c>
      <c r="F603" s="494">
        <v>44050</v>
      </c>
      <c r="G603" s="494">
        <f>F603+22</f>
        <v>44072</v>
      </c>
    </row>
    <row r="604" s="293" customFormat="1" ht="15" hidden="1" spans="1:7">
      <c r="A604" s="502"/>
      <c r="B604" s="385" t="s">
        <v>2051</v>
      </c>
      <c r="C604" s="341" t="s">
        <v>2052</v>
      </c>
      <c r="D604" s="500"/>
      <c r="E604" s="474">
        <f>F604-5</f>
        <v>44052</v>
      </c>
      <c r="F604" s="494">
        <f>F603+7</f>
        <v>44057</v>
      </c>
      <c r="G604" s="494">
        <f>F604+22</f>
        <v>44079</v>
      </c>
    </row>
    <row r="605" s="293" customFormat="1" ht="15" hidden="1" spans="1:7">
      <c r="A605" s="502"/>
      <c r="B605" s="385" t="s">
        <v>2053</v>
      </c>
      <c r="C605" s="341" t="s">
        <v>2054</v>
      </c>
      <c r="D605" s="500"/>
      <c r="E605" s="474">
        <f>F605-5</f>
        <v>44059</v>
      </c>
      <c r="F605" s="494">
        <f>F604+7</f>
        <v>44064</v>
      </c>
      <c r="G605" s="494">
        <f>F605+22</f>
        <v>44086</v>
      </c>
    </row>
    <row r="606" s="293" customFormat="1" ht="15" hidden="1" spans="1:7">
      <c r="A606" s="502"/>
      <c r="B606" s="385" t="s">
        <v>875</v>
      </c>
      <c r="C606" s="341" t="s">
        <v>246</v>
      </c>
      <c r="D606" s="500"/>
      <c r="E606" s="474">
        <f>F606-5</f>
        <v>44066</v>
      </c>
      <c r="F606" s="494">
        <f>F605+7</f>
        <v>44071</v>
      </c>
      <c r="G606" s="494">
        <f>F606+22</f>
        <v>44093</v>
      </c>
    </row>
    <row r="607" s="293" customFormat="1" ht="15" hidden="1" spans="1:7">
      <c r="A607" s="502"/>
      <c r="B607" s="385" t="s">
        <v>875</v>
      </c>
      <c r="C607" s="341" t="s">
        <v>246</v>
      </c>
      <c r="D607" s="425"/>
      <c r="E607" s="474">
        <f>F607-5</f>
        <v>44073</v>
      </c>
      <c r="F607" s="494">
        <f>F606+7</f>
        <v>44078</v>
      </c>
      <c r="G607" s="494">
        <f>F607+22</f>
        <v>44100</v>
      </c>
    </row>
    <row r="608" s="293" customFormat="1" ht="15" hidden="1" spans="1:8">
      <c r="A608" s="502"/>
      <c r="B608" s="396" t="s">
        <v>5</v>
      </c>
      <c r="C608" s="385" t="s">
        <v>6</v>
      </c>
      <c r="D608" s="385" t="s">
        <v>1804</v>
      </c>
      <c r="E608" s="343" t="s">
        <v>1805</v>
      </c>
      <c r="F608" s="385" t="s">
        <v>1806</v>
      </c>
      <c r="G608" s="385" t="s">
        <v>620</v>
      </c>
      <c r="H608" s="292"/>
    </row>
    <row r="609" s="293" customFormat="1" ht="15" hidden="1" spans="1:7">
      <c r="A609" s="502"/>
      <c r="B609" s="505"/>
      <c r="C609" s="428"/>
      <c r="D609" s="428"/>
      <c r="E609" s="343" t="s">
        <v>1807</v>
      </c>
      <c r="F609" s="385" t="s">
        <v>10</v>
      </c>
      <c r="G609" s="385" t="s">
        <v>11</v>
      </c>
    </row>
    <row r="610" s="293" customFormat="1" ht="15" hidden="1" spans="1:7">
      <c r="A610" s="502"/>
      <c r="B610" s="390" t="s">
        <v>2055</v>
      </c>
      <c r="C610" s="341" t="s">
        <v>2056</v>
      </c>
      <c r="D610" s="421" t="s">
        <v>1597</v>
      </c>
      <c r="E610" s="474">
        <f>F610-5</f>
        <v>44257</v>
      </c>
      <c r="F610" s="494">
        <v>44262</v>
      </c>
      <c r="G610" s="494">
        <f>F610+22</f>
        <v>44284</v>
      </c>
    </row>
    <row r="611" s="293" customFormat="1" ht="15" hidden="1" spans="1:7">
      <c r="A611" s="502"/>
      <c r="B611" s="385" t="s">
        <v>1504</v>
      </c>
      <c r="C611" s="341" t="s">
        <v>2057</v>
      </c>
      <c r="D611" s="500"/>
      <c r="E611" s="474">
        <f>F611-5</f>
        <v>44264</v>
      </c>
      <c r="F611" s="494">
        <f>F610+7</f>
        <v>44269</v>
      </c>
      <c r="G611" s="494">
        <f>F611+22</f>
        <v>44291</v>
      </c>
    </row>
    <row r="612" s="293" customFormat="1" ht="15" hidden="1" spans="1:7">
      <c r="A612" s="502"/>
      <c r="B612" s="385" t="s">
        <v>2058</v>
      </c>
      <c r="C612" s="341" t="s">
        <v>2059</v>
      </c>
      <c r="D612" s="500"/>
      <c r="E612" s="474">
        <f>F612-5</f>
        <v>44271</v>
      </c>
      <c r="F612" s="494">
        <f>F611+7</f>
        <v>44276</v>
      </c>
      <c r="G612" s="494">
        <f>F612+22</f>
        <v>44298</v>
      </c>
    </row>
    <row r="613" s="293" customFormat="1" ht="15" hidden="1" spans="1:7">
      <c r="A613" s="502"/>
      <c r="B613" s="385" t="s">
        <v>2060</v>
      </c>
      <c r="C613" s="341" t="s">
        <v>1895</v>
      </c>
      <c r="D613" s="500"/>
      <c r="E613" s="474">
        <f>F613-5</f>
        <v>44278</v>
      </c>
      <c r="F613" s="494">
        <f>F612+7</f>
        <v>44283</v>
      </c>
      <c r="G613" s="494">
        <f>F613+22</f>
        <v>44305</v>
      </c>
    </row>
    <row r="614" s="293" customFormat="1" ht="15" hidden="1" spans="1:7">
      <c r="A614" s="502"/>
      <c r="B614" s="385" t="s">
        <v>875</v>
      </c>
      <c r="C614" s="341" t="s">
        <v>246</v>
      </c>
      <c r="D614" s="425"/>
      <c r="E614" s="474">
        <f>F614-5</f>
        <v>44285</v>
      </c>
      <c r="F614" s="494">
        <f>F613+7</f>
        <v>44290</v>
      </c>
      <c r="G614" s="494">
        <f>F614+22</f>
        <v>44312</v>
      </c>
    </row>
    <row r="615" s="292" customFormat="1" ht="15" spans="1:7">
      <c r="A615" s="377" t="s">
        <v>620</v>
      </c>
      <c r="B615" s="294"/>
      <c r="C615" s="482"/>
      <c r="D615" s="483" t="s">
        <v>208</v>
      </c>
      <c r="E615" s="483"/>
      <c r="F615" s="484"/>
      <c r="G615" s="484"/>
    </row>
    <row r="616" s="293" customFormat="1" ht="15" hidden="1" spans="1:8">
      <c r="A616" s="502"/>
      <c r="B616" s="416" t="s">
        <v>5</v>
      </c>
      <c r="C616" s="385" t="s">
        <v>6</v>
      </c>
      <c r="D616" s="385" t="s">
        <v>1804</v>
      </c>
      <c r="E616" s="343" t="s">
        <v>1805</v>
      </c>
      <c r="F616" s="385" t="s">
        <v>1806</v>
      </c>
      <c r="G616" s="385" t="s">
        <v>620</v>
      </c>
      <c r="H616" s="292"/>
    </row>
    <row r="617" s="293" customFormat="1" ht="15" hidden="1" spans="1:7">
      <c r="A617" s="502"/>
      <c r="B617" s="521"/>
      <c r="C617" s="428"/>
      <c r="D617" s="428"/>
      <c r="E617" s="343" t="s">
        <v>1807</v>
      </c>
      <c r="F617" s="385" t="s">
        <v>10</v>
      </c>
      <c r="G617" s="385" t="s">
        <v>11</v>
      </c>
    </row>
    <row r="618" s="293" customFormat="1" ht="15" hidden="1" spans="1:7">
      <c r="A618" s="502"/>
      <c r="B618" s="390" t="s">
        <v>2049</v>
      </c>
      <c r="C618" s="341" t="s">
        <v>2050</v>
      </c>
      <c r="D618" s="421" t="s">
        <v>2011</v>
      </c>
      <c r="E618" s="474">
        <f>F618-5</f>
        <v>44045</v>
      </c>
      <c r="F618" s="494">
        <v>44050</v>
      </c>
      <c r="G618" s="494">
        <f>F618+22</f>
        <v>44072</v>
      </c>
    </row>
    <row r="619" s="293" customFormat="1" ht="15" hidden="1" spans="1:7">
      <c r="A619" s="502"/>
      <c r="B619" s="385" t="s">
        <v>2051</v>
      </c>
      <c r="C619" s="341" t="s">
        <v>2052</v>
      </c>
      <c r="D619" s="500"/>
      <c r="E619" s="474">
        <f>F619-5</f>
        <v>44052</v>
      </c>
      <c r="F619" s="494">
        <f>F618+7</f>
        <v>44057</v>
      </c>
      <c r="G619" s="494">
        <f>F619+22</f>
        <v>44079</v>
      </c>
    </row>
    <row r="620" s="293" customFormat="1" ht="15" hidden="1" spans="1:7">
      <c r="A620" s="502"/>
      <c r="B620" s="385" t="s">
        <v>2053</v>
      </c>
      <c r="C620" s="341" t="s">
        <v>2054</v>
      </c>
      <c r="D620" s="500"/>
      <c r="E620" s="474">
        <f>F620-5</f>
        <v>44059</v>
      </c>
      <c r="F620" s="494">
        <f>F619+7</f>
        <v>44064</v>
      </c>
      <c r="G620" s="494">
        <f>F620+22</f>
        <v>44086</v>
      </c>
    </row>
    <row r="621" s="293" customFormat="1" ht="15" hidden="1" spans="1:7">
      <c r="A621" s="502"/>
      <c r="B621" s="385" t="s">
        <v>875</v>
      </c>
      <c r="C621" s="341" t="s">
        <v>246</v>
      </c>
      <c r="D621" s="500"/>
      <c r="E621" s="474">
        <f>F621-5</f>
        <v>44066</v>
      </c>
      <c r="F621" s="494">
        <f>F620+7</f>
        <v>44071</v>
      </c>
      <c r="G621" s="494">
        <f>F621+22</f>
        <v>44093</v>
      </c>
    </row>
    <row r="622" s="293" customFormat="1" ht="15" hidden="1" spans="1:7">
      <c r="A622" s="502"/>
      <c r="B622" s="385" t="s">
        <v>875</v>
      </c>
      <c r="C622" s="341" t="s">
        <v>246</v>
      </c>
      <c r="D622" s="425"/>
      <c r="E622" s="474">
        <f>F622-5</f>
        <v>44073</v>
      </c>
      <c r="F622" s="494">
        <f>F621+7</f>
        <v>44078</v>
      </c>
      <c r="G622" s="494">
        <f>F622+22</f>
        <v>44100</v>
      </c>
    </row>
    <row r="623" s="293" customFormat="1" ht="15" spans="1:8">
      <c r="A623" s="502"/>
      <c r="B623" s="509" t="s">
        <v>5</v>
      </c>
      <c r="C623" s="385" t="s">
        <v>6</v>
      </c>
      <c r="D623" s="385" t="s">
        <v>1804</v>
      </c>
      <c r="E623" s="343" t="s">
        <v>1805</v>
      </c>
      <c r="F623" s="385" t="s">
        <v>1806</v>
      </c>
      <c r="G623" s="385" t="s">
        <v>620</v>
      </c>
      <c r="H623" s="292"/>
    </row>
    <row r="624" s="293" customFormat="1" ht="15" spans="1:7">
      <c r="A624" s="502"/>
      <c r="B624" s="511"/>
      <c r="C624" s="428"/>
      <c r="D624" s="428"/>
      <c r="E624" s="343" t="s">
        <v>1807</v>
      </c>
      <c r="F624" s="385" t="s">
        <v>10</v>
      </c>
      <c r="G624" s="385" t="s">
        <v>11</v>
      </c>
    </row>
    <row r="625" s="293" customFormat="1" ht="15" spans="1:7">
      <c r="A625" s="502"/>
      <c r="B625" s="390" t="s">
        <v>1109</v>
      </c>
      <c r="C625" s="341" t="s">
        <v>1114</v>
      </c>
      <c r="D625" s="421" t="s">
        <v>1542</v>
      </c>
      <c r="E625" s="474">
        <f>F625-5</f>
        <v>44375</v>
      </c>
      <c r="F625" s="494">
        <v>44380</v>
      </c>
      <c r="G625" s="494">
        <f>F625+22</f>
        <v>44402</v>
      </c>
    </row>
    <row r="626" s="293" customFormat="1" ht="15" spans="1:7">
      <c r="A626" s="502"/>
      <c r="B626" s="385" t="s">
        <v>385</v>
      </c>
      <c r="C626" s="341" t="s">
        <v>1112</v>
      </c>
      <c r="D626" s="500"/>
      <c r="E626" s="474">
        <f>F626-5</f>
        <v>44382</v>
      </c>
      <c r="F626" s="494">
        <f>F625+7</f>
        <v>44387</v>
      </c>
      <c r="G626" s="494">
        <f>F626+22</f>
        <v>44409</v>
      </c>
    </row>
    <row r="627" s="293" customFormat="1" ht="15" spans="1:7">
      <c r="A627" s="502"/>
      <c r="B627" s="385" t="s">
        <v>1113</v>
      </c>
      <c r="C627" s="341" t="s">
        <v>1114</v>
      </c>
      <c r="D627" s="500"/>
      <c r="E627" s="474">
        <f>F627-5</f>
        <v>44389</v>
      </c>
      <c r="F627" s="494">
        <f>F626+7</f>
        <v>44394</v>
      </c>
      <c r="G627" s="494">
        <f>F627+22</f>
        <v>44416</v>
      </c>
    </row>
    <row r="628" s="293" customFormat="1" ht="15" spans="1:7">
      <c r="A628" s="502"/>
      <c r="B628" s="385" t="s">
        <v>2044</v>
      </c>
      <c r="C628" s="318" t="s">
        <v>428</v>
      </c>
      <c r="D628" s="500"/>
      <c r="E628" s="474">
        <f>F628-5</f>
        <v>44396</v>
      </c>
      <c r="F628" s="494">
        <f>F627+7</f>
        <v>44401</v>
      </c>
      <c r="G628" s="494">
        <f>F628+22</f>
        <v>44423</v>
      </c>
    </row>
    <row r="629" s="293" customFormat="1" ht="15" spans="1:7">
      <c r="A629" s="502"/>
      <c r="B629" s="385" t="s">
        <v>1116</v>
      </c>
      <c r="C629" s="318" t="s">
        <v>1117</v>
      </c>
      <c r="D629" s="425"/>
      <c r="E629" s="474">
        <f>F629-5</f>
        <v>44403</v>
      </c>
      <c r="F629" s="494">
        <f>F628+7</f>
        <v>44408</v>
      </c>
      <c r="G629" s="494">
        <f>F629+22</f>
        <v>44430</v>
      </c>
    </row>
    <row r="630" s="292" customFormat="1" ht="15" spans="1:7">
      <c r="A630" s="522" t="s">
        <v>1158</v>
      </c>
      <c r="B630" s="377"/>
      <c r="C630" s="377"/>
      <c r="D630" s="377"/>
      <c r="E630" s="377"/>
      <c r="F630" s="377"/>
      <c r="G630" s="523"/>
    </row>
    <row r="631" s="293" customFormat="1" ht="15" spans="1:8">
      <c r="A631" s="524"/>
      <c r="B631" s="429" t="s">
        <v>5</v>
      </c>
      <c r="C631" s="525" t="s">
        <v>6</v>
      </c>
      <c r="D631" s="525" t="s">
        <v>1804</v>
      </c>
      <c r="E631" s="349" t="s">
        <v>1805</v>
      </c>
      <c r="F631" s="526" t="s">
        <v>1806</v>
      </c>
      <c r="G631" s="526" t="s">
        <v>1158</v>
      </c>
      <c r="H631" s="292"/>
    </row>
    <row r="632" s="293" customFormat="1" ht="15" spans="1:7">
      <c r="A632" s="524"/>
      <c r="B632" s="430"/>
      <c r="C632" s="527"/>
      <c r="D632" s="527"/>
      <c r="E632" s="349" t="s">
        <v>1807</v>
      </c>
      <c r="F632" s="526" t="s">
        <v>10</v>
      </c>
      <c r="G632" s="526" t="s">
        <v>11</v>
      </c>
    </row>
    <row r="633" s="293" customFormat="1" ht="15" spans="1:7">
      <c r="A633" s="524"/>
      <c r="B633" s="385" t="s">
        <v>2061</v>
      </c>
      <c r="C633" s="528" t="s">
        <v>2062</v>
      </c>
      <c r="D633" s="386" t="s">
        <v>1820</v>
      </c>
      <c r="E633" s="358">
        <f>F633-5</f>
        <v>44373</v>
      </c>
      <c r="F633" s="494">
        <v>44378</v>
      </c>
      <c r="G633" s="494">
        <f>F633+39</f>
        <v>44417</v>
      </c>
    </row>
    <row r="634" s="293" customFormat="1" ht="15" spans="1:7">
      <c r="A634" s="524"/>
      <c r="B634" s="390" t="s">
        <v>2063</v>
      </c>
      <c r="C634" s="528" t="s">
        <v>2064</v>
      </c>
      <c r="D634" s="388"/>
      <c r="E634" s="358">
        <f>F634-5</f>
        <v>44380</v>
      </c>
      <c r="F634" s="494">
        <f>F633+7</f>
        <v>44385</v>
      </c>
      <c r="G634" s="494">
        <f>F634+39</f>
        <v>44424</v>
      </c>
    </row>
    <row r="635" s="293" customFormat="1" ht="15" spans="1:8">
      <c r="A635" s="524"/>
      <c r="B635" s="385" t="s">
        <v>2065</v>
      </c>
      <c r="C635" s="355" t="s">
        <v>212</v>
      </c>
      <c r="D635" s="388"/>
      <c r="E635" s="358">
        <f>F635-5</f>
        <v>44387</v>
      </c>
      <c r="F635" s="494">
        <f>F634+7</f>
        <v>44392</v>
      </c>
      <c r="G635" s="494">
        <f>F635+39</f>
        <v>44431</v>
      </c>
      <c r="H635" s="295"/>
    </row>
    <row r="636" s="293" customFormat="1" ht="15" spans="1:8">
      <c r="A636" s="524"/>
      <c r="B636" s="385" t="s">
        <v>2066</v>
      </c>
      <c r="C636" s="528" t="s">
        <v>215</v>
      </c>
      <c r="D636" s="388"/>
      <c r="E636" s="358">
        <f>F636-5</f>
        <v>44394</v>
      </c>
      <c r="F636" s="494">
        <f>F635+7</f>
        <v>44399</v>
      </c>
      <c r="G636" s="494">
        <f>F636+39</f>
        <v>44438</v>
      </c>
      <c r="H636" s="287"/>
    </row>
    <row r="637" s="293" customFormat="1" ht="15" customHeight="1" spans="1:9">
      <c r="A637" s="529"/>
      <c r="B637" s="385" t="s">
        <v>2067</v>
      </c>
      <c r="C637" s="355" t="s">
        <v>2068</v>
      </c>
      <c r="D637" s="391"/>
      <c r="E637" s="358">
        <f>F637-5</f>
        <v>44401</v>
      </c>
      <c r="F637" s="494">
        <f>F636+7</f>
        <v>44406</v>
      </c>
      <c r="G637" s="494">
        <f>F637+39</f>
        <v>44445</v>
      </c>
      <c r="H637" s="287"/>
      <c r="I637" s="530"/>
    </row>
    <row r="638" s="292" customFormat="1" ht="15" spans="1:7">
      <c r="A638" s="522" t="s">
        <v>479</v>
      </c>
      <c r="B638" s="377"/>
      <c r="C638" s="377"/>
      <c r="D638" s="377"/>
      <c r="E638" s="377"/>
      <c r="F638" s="377"/>
      <c r="G638" s="523"/>
    </row>
    <row r="639" s="293" customFormat="1" ht="15" spans="1:8">
      <c r="A639" s="529"/>
      <c r="B639" s="509" t="s">
        <v>5</v>
      </c>
      <c r="C639" s="525" t="s">
        <v>6</v>
      </c>
      <c r="D639" s="525" t="s">
        <v>1804</v>
      </c>
      <c r="E639" s="349" t="s">
        <v>1805</v>
      </c>
      <c r="F639" s="526" t="s">
        <v>1806</v>
      </c>
      <c r="G639" s="526" t="s">
        <v>479</v>
      </c>
      <c r="H639" s="292"/>
    </row>
    <row r="640" s="293" customFormat="1" ht="15" spans="1:7">
      <c r="A640" s="529"/>
      <c r="B640" s="511"/>
      <c r="C640" s="527"/>
      <c r="D640" s="527"/>
      <c r="E640" s="349" t="s">
        <v>1807</v>
      </c>
      <c r="F640" s="526" t="s">
        <v>10</v>
      </c>
      <c r="G640" s="526" t="s">
        <v>11</v>
      </c>
    </row>
    <row r="641" s="293" customFormat="1" ht="15" spans="1:7">
      <c r="A641" s="529"/>
      <c r="B641" s="398" t="s">
        <v>2069</v>
      </c>
      <c r="C641" s="398" t="s">
        <v>481</v>
      </c>
      <c r="D641" s="531" t="s">
        <v>2070</v>
      </c>
      <c r="E641" s="358">
        <f>F641-5</f>
        <v>44374</v>
      </c>
      <c r="F641" s="494">
        <v>44379</v>
      </c>
      <c r="G641" s="494">
        <f>F641+6</f>
        <v>44385</v>
      </c>
    </row>
    <row r="642" s="293" customFormat="1" ht="15" spans="1:7">
      <c r="A642" s="529"/>
      <c r="B642" s="398" t="s">
        <v>2071</v>
      </c>
      <c r="C642" s="398" t="s">
        <v>481</v>
      </c>
      <c r="D642" s="531"/>
      <c r="E642" s="358">
        <f>F642-5</f>
        <v>44381</v>
      </c>
      <c r="F642" s="494">
        <f>F641+7</f>
        <v>44386</v>
      </c>
      <c r="G642" s="494">
        <f>F642+6</f>
        <v>44392</v>
      </c>
    </row>
    <row r="643" s="293" customFormat="1" ht="15" spans="1:8">
      <c r="A643" s="529"/>
      <c r="B643" s="398" t="s">
        <v>2069</v>
      </c>
      <c r="C643" s="398" t="s">
        <v>484</v>
      </c>
      <c r="D643" s="531"/>
      <c r="E643" s="358">
        <f>F643-5</f>
        <v>44388</v>
      </c>
      <c r="F643" s="494">
        <f>F642+7</f>
        <v>44393</v>
      </c>
      <c r="G643" s="494">
        <f>F643+6</f>
        <v>44399</v>
      </c>
      <c r="H643" s="295"/>
    </row>
    <row r="644" s="293" customFormat="1" ht="15" spans="1:8">
      <c r="A644" s="529"/>
      <c r="B644" s="398" t="s">
        <v>2071</v>
      </c>
      <c r="C644" s="398" t="s">
        <v>484</v>
      </c>
      <c r="D644" s="531"/>
      <c r="E644" s="358">
        <f>F644-5</f>
        <v>44395</v>
      </c>
      <c r="F644" s="494">
        <f>F643+7</f>
        <v>44400</v>
      </c>
      <c r="G644" s="494">
        <f>F644+6</f>
        <v>44406</v>
      </c>
      <c r="H644" s="287" t="s">
        <v>208</v>
      </c>
    </row>
    <row r="645" s="293" customFormat="1" ht="15" customHeight="1" spans="1:9">
      <c r="A645" s="529"/>
      <c r="B645" s="398" t="s">
        <v>2069</v>
      </c>
      <c r="C645" s="398" t="s">
        <v>485</v>
      </c>
      <c r="D645" s="531"/>
      <c r="E645" s="358">
        <f>F645-5</f>
        <v>44402</v>
      </c>
      <c r="F645" s="494">
        <f>F644+7</f>
        <v>44407</v>
      </c>
      <c r="G645" s="494">
        <f>F645+6</f>
        <v>44413</v>
      </c>
      <c r="H645" s="287"/>
      <c r="I645" s="530"/>
    </row>
    <row r="646" s="292" customFormat="1" ht="15" spans="1:7">
      <c r="A646" s="522"/>
      <c r="B646" s="523"/>
      <c r="C646" s="532"/>
      <c r="D646" s="533"/>
      <c r="E646" s="533"/>
      <c r="F646" s="534"/>
      <c r="G646" s="534"/>
    </row>
    <row r="647" s="293" customFormat="1" ht="15" spans="1:8">
      <c r="A647" s="529"/>
      <c r="B647" s="535" t="s">
        <v>5</v>
      </c>
      <c r="C647" s="526" t="s">
        <v>6</v>
      </c>
      <c r="D647" s="526" t="s">
        <v>1804</v>
      </c>
      <c r="E647" s="349" t="s">
        <v>1805</v>
      </c>
      <c r="F647" s="526" t="s">
        <v>1806</v>
      </c>
      <c r="G647" s="526" t="s">
        <v>479</v>
      </c>
      <c r="H647" s="292"/>
    </row>
    <row r="648" s="293" customFormat="1" ht="15" spans="1:7">
      <c r="A648" s="529"/>
      <c r="B648" s="536"/>
      <c r="C648" s="526"/>
      <c r="D648" s="526"/>
      <c r="E648" s="349" t="s">
        <v>1807</v>
      </c>
      <c r="F648" s="526" t="s">
        <v>10</v>
      </c>
      <c r="G648" s="526" t="s">
        <v>11</v>
      </c>
    </row>
    <row r="649" s="293" customFormat="1" ht="15" spans="1:7">
      <c r="A649" s="529"/>
      <c r="B649" s="389" t="s">
        <v>2072</v>
      </c>
      <c r="C649" s="398" t="s">
        <v>2073</v>
      </c>
      <c r="D649" s="531" t="s">
        <v>1726</v>
      </c>
      <c r="E649" s="358">
        <f>F649-5</f>
        <v>44378</v>
      </c>
      <c r="F649" s="494">
        <v>44383</v>
      </c>
      <c r="G649" s="494">
        <f>F649+3</f>
        <v>44386</v>
      </c>
    </row>
    <row r="650" s="293" customFormat="1" ht="15" spans="1:7">
      <c r="A650" s="529"/>
      <c r="B650" s="389" t="s">
        <v>2074</v>
      </c>
      <c r="C650" s="389" t="s">
        <v>2075</v>
      </c>
      <c r="D650" s="531"/>
      <c r="E650" s="358">
        <f>F650-5</f>
        <v>44385</v>
      </c>
      <c r="F650" s="494">
        <f>F649+7</f>
        <v>44390</v>
      </c>
      <c r="G650" s="494">
        <f>F650+3</f>
        <v>44393</v>
      </c>
    </row>
    <row r="651" s="293" customFormat="1" ht="15" spans="1:8">
      <c r="A651" s="529"/>
      <c r="B651" s="389" t="s">
        <v>2076</v>
      </c>
      <c r="C651" s="398" t="s">
        <v>2077</v>
      </c>
      <c r="D651" s="531"/>
      <c r="E651" s="358">
        <f>F651-5</f>
        <v>44392</v>
      </c>
      <c r="F651" s="494">
        <f>F650+7</f>
        <v>44397</v>
      </c>
      <c r="G651" s="494">
        <f>F651+3</f>
        <v>44400</v>
      </c>
      <c r="H651" s="295"/>
    </row>
    <row r="652" s="293" customFormat="1" ht="15" spans="1:8">
      <c r="A652" s="529"/>
      <c r="B652" s="389" t="s">
        <v>2072</v>
      </c>
      <c r="C652" s="398" t="s">
        <v>2078</v>
      </c>
      <c r="D652" s="531"/>
      <c r="E652" s="358">
        <f>F652-5</f>
        <v>44399</v>
      </c>
      <c r="F652" s="494">
        <f>F651+7</f>
        <v>44404</v>
      </c>
      <c r="G652" s="494">
        <f>F652+3</f>
        <v>44407</v>
      </c>
      <c r="H652" s="287"/>
    </row>
    <row r="653" s="293" customFormat="1" ht="15" customHeight="1" spans="1:9">
      <c r="A653" s="529"/>
      <c r="B653" s="389" t="s">
        <v>2074</v>
      </c>
      <c r="C653" s="398" t="s">
        <v>2079</v>
      </c>
      <c r="D653" s="531"/>
      <c r="E653" s="358">
        <f>F653-5</f>
        <v>44406</v>
      </c>
      <c r="F653" s="494">
        <f>F652+7</f>
        <v>44411</v>
      </c>
      <c r="G653" s="494">
        <f>F653+3</f>
        <v>44414</v>
      </c>
      <c r="H653" s="287"/>
      <c r="I653" s="530"/>
    </row>
    <row r="654" s="295" customFormat="1" ht="15" spans="1:8">
      <c r="A654" s="537" t="s">
        <v>271</v>
      </c>
      <c r="B654" s="537"/>
      <c r="C654" s="537"/>
      <c r="D654" s="537"/>
      <c r="E654" s="537"/>
      <c r="F654" s="537"/>
      <c r="G654" s="537"/>
      <c r="H654" s="287"/>
    </row>
    <row r="655" s="286" customFormat="1" customHeight="1" spans="1:7">
      <c r="A655" s="403" t="s">
        <v>375</v>
      </c>
      <c r="B655" s="403"/>
      <c r="C655" s="538"/>
      <c r="D655" s="539"/>
      <c r="E655" s="539"/>
      <c r="F655" s="540"/>
      <c r="G655" s="540"/>
    </row>
    <row r="656" s="287" customFormat="1" ht="15" spans="1:7">
      <c r="A656" s="379"/>
      <c r="B656" s="535" t="s">
        <v>5</v>
      </c>
      <c r="C656" s="343" t="s">
        <v>6</v>
      </c>
      <c r="D656" s="541" t="s">
        <v>1804</v>
      </c>
      <c r="E656" s="343" t="s">
        <v>1805</v>
      </c>
      <c r="F656" s="343" t="s">
        <v>1806</v>
      </c>
      <c r="G656" s="343" t="s">
        <v>375</v>
      </c>
    </row>
    <row r="657" s="287" customFormat="1" ht="15" spans="1:7">
      <c r="A657" s="379"/>
      <c r="B657" s="536"/>
      <c r="C657" s="384"/>
      <c r="D657" s="507"/>
      <c r="E657" s="384" t="s">
        <v>1807</v>
      </c>
      <c r="F657" s="384" t="s">
        <v>10</v>
      </c>
      <c r="G657" s="384" t="s">
        <v>11</v>
      </c>
    </row>
    <row r="658" s="287" customFormat="1" ht="15" spans="1:8">
      <c r="A658" s="379"/>
      <c r="B658" s="341" t="s">
        <v>439</v>
      </c>
      <c r="C658" s="341" t="s">
        <v>312</v>
      </c>
      <c r="D658" s="531" t="s">
        <v>2080</v>
      </c>
      <c r="E658" s="358">
        <f>F658-5</f>
        <v>44375</v>
      </c>
      <c r="F658" s="363">
        <v>44380</v>
      </c>
      <c r="G658" s="363">
        <f>F658+11</f>
        <v>44391</v>
      </c>
      <c r="H658" s="287" t="s">
        <v>208</v>
      </c>
    </row>
    <row r="659" s="287" customFormat="1" ht="15" spans="1:8">
      <c r="A659" s="379"/>
      <c r="B659" s="341"/>
      <c r="C659" s="341"/>
      <c r="D659" s="531"/>
      <c r="E659" s="358">
        <f>F659-5</f>
        <v>44382</v>
      </c>
      <c r="F659" s="363">
        <f>F658+7</f>
        <v>44387</v>
      </c>
      <c r="G659" s="363">
        <f>F659+11</f>
        <v>44398</v>
      </c>
      <c r="H659" s="285"/>
    </row>
    <row r="660" s="287" customFormat="1" ht="15" spans="1:8">
      <c r="A660" s="379"/>
      <c r="B660" s="341"/>
      <c r="C660" s="341"/>
      <c r="D660" s="531"/>
      <c r="E660" s="358">
        <f>F660-5</f>
        <v>44389</v>
      </c>
      <c r="F660" s="363">
        <f>F659+7</f>
        <v>44394</v>
      </c>
      <c r="G660" s="363">
        <f>F660+11</f>
        <v>44405</v>
      </c>
      <c r="H660" s="285"/>
    </row>
    <row r="661" s="287" customFormat="1" ht="15" spans="1:8">
      <c r="A661" s="379"/>
      <c r="B661" s="341"/>
      <c r="C661" s="341"/>
      <c r="D661" s="531"/>
      <c r="E661" s="358">
        <f>F661-5</f>
        <v>44396</v>
      </c>
      <c r="F661" s="363">
        <f>F660+7</f>
        <v>44401</v>
      </c>
      <c r="G661" s="363">
        <f>F661+11</f>
        <v>44412</v>
      </c>
      <c r="H661" s="285"/>
    </row>
    <row r="662" s="287" customFormat="1" ht="15" spans="1:8">
      <c r="A662" s="379"/>
      <c r="B662" s="341"/>
      <c r="C662" s="341"/>
      <c r="D662" s="531"/>
      <c r="E662" s="358">
        <f>F662-5</f>
        <v>44403</v>
      </c>
      <c r="F662" s="363">
        <f>F661+7</f>
        <v>44408</v>
      </c>
      <c r="G662" s="363">
        <f>F662+11</f>
        <v>44419</v>
      </c>
      <c r="H662" s="285"/>
    </row>
    <row r="663" s="291" customFormat="1" ht="15" spans="1:7">
      <c r="A663" s="377" t="s">
        <v>925</v>
      </c>
      <c r="B663" s="377"/>
      <c r="C663" s="482"/>
      <c r="D663" s="483" t="s">
        <v>208</v>
      </c>
      <c r="E663" s="483"/>
      <c r="F663" s="484"/>
      <c r="G663" s="484"/>
    </row>
    <row r="664" s="285" customFormat="1" ht="15" spans="1:7">
      <c r="A664" s="379"/>
      <c r="B664" s="380" t="s">
        <v>5</v>
      </c>
      <c r="C664" s="343" t="s">
        <v>6</v>
      </c>
      <c r="D664" s="343" t="s">
        <v>1804</v>
      </c>
      <c r="E664" s="343" t="s">
        <v>1805</v>
      </c>
      <c r="F664" s="343" t="s">
        <v>1806</v>
      </c>
      <c r="G664" s="343" t="s">
        <v>498</v>
      </c>
    </row>
    <row r="665" s="285" customFormat="1" ht="15" spans="1:7">
      <c r="A665" s="379"/>
      <c r="B665" s="380"/>
      <c r="C665" s="384"/>
      <c r="D665" s="343"/>
      <c r="E665" s="343" t="s">
        <v>1807</v>
      </c>
      <c r="F665" s="343" t="s">
        <v>10</v>
      </c>
      <c r="G665" s="343" t="s">
        <v>11</v>
      </c>
    </row>
    <row r="666" s="285" customFormat="1" customHeight="1" spans="1:7">
      <c r="A666" s="379"/>
      <c r="B666" s="350" t="s">
        <v>1374</v>
      </c>
      <c r="C666" s="542" t="s">
        <v>64</v>
      </c>
      <c r="D666" s="386" t="s">
        <v>1658</v>
      </c>
      <c r="E666" s="358">
        <f>F666-5</f>
        <v>44379</v>
      </c>
      <c r="F666" s="346">
        <v>44384</v>
      </c>
      <c r="G666" s="346">
        <f>F666+12</f>
        <v>44396</v>
      </c>
    </row>
    <row r="667" s="285" customFormat="1" ht="15" spans="1:8">
      <c r="A667" s="379"/>
      <c r="B667" s="350" t="s">
        <v>542</v>
      </c>
      <c r="C667" s="341" t="s">
        <v>543</v>
      </c>
      <c r="D667" s="388"/>
      <c r="E667" s="358">
        <f>F667-5</f>
        <v>44386</v>
      </c>
      <c r="F667" s="346">
        <f>F666+7</f>
        <v>44391</v>
      </c>
      <c r="G667" s="346">
        <f>F667+12</f>
        <v>44403</v>
      </c>
      <c r="H667" s="287"/>
    </row>
    <row r="668" s="285" customFormat="1" ht="15" spans="1:8">
      <c r="A668" s="379"/>
      <c r="B668" s="350" t="s">
        <v>1375</v>
      </c>
      <c r="C668" s="341" t="s">
        <v>545</v>
      </c>
      <c r="D668" s="388"/>
      <c r="E668" s="358">
        <f>F668-5</f>
        <v>44393</v>
      </c>
      <c r="F668" s="346">
        <f>F667+7</f>
        <v>44398</v>
      </c>
      <c r="G668" s="346">
        <f>F668+12</f>
        <v>44410</v>
      </c>
      <c r="H668" s="287"/>
    </row>
    <row r="669" s="285" customFormat="1" ht="15" spans="1:8">
      <c r="A669" s="379"/>
      <c r="B669" s="350" t="s">
        <v>546</v>
      </c>
      <c r="C669" s="341" t="s">
        <v>13</v>
      </c>
      <c r="D669" s="388"/>
      <c r="E669" s="358">
        <f t="shared" ref="E669:E678" si="3">F669-5</f>
        <v>44400</v>
      </c>
      <c r="F669" s="346">
        <f>F668+7</f>
        <v>44405</v>
      </c>
      <c r="G669" s="346">
        <f>F669+12</f>
        <v>44417</v>
      </c>
      <c r="H669" s="287"/>
    </row>
    <row r="670" s="285" customFormat="1" ht="15" customHeight="1" spans="1:8">
      <c r="A670" s="379"/>
      <c r="B670" s="350" t="s">
        <v>875</v>
      </c>
      <c r="C670" s="542" t="s">
        <v>246</v>
      </c>
      <c r="D670" s="391"/>
      <c r="E670" s="358">
        <f t="shared" si="3"/>
        <v>44407</v>
      </c>
      <c r="F670" s="346">
        <f>F669+7</f>
        <v>44412</v>
      </c>
      <c r="G670" s="346">
        <f>F670+12</f>
        <v>44424</v>
      </c>
      <c r="H670" s="287"/>
    </row>
    <row r="671" s="285" customFormat="1" ht="15" hidden="1" customHeight="1" spans="1:8">
      <c r="A671" s="379"/>
      <c r="B671" s="462"/>
      <c r="C671" s="543"/>
      <c r="D671" s="544"/>
      <c r="E671" s="394"/>
      <c r="F671" s="395"/>
      <c r="G671" s="395"/>
      <c r="H671" s="287"/>
    </row>
    <row r="672" s="285" customFormat="1" ht="15" hidden="1" spans="1:7">
      <c r="A672" s="379"/>
      <c r="B672" s="416" t="s">
        <v>5</v>
      </c>
      <c r="C672" s="343" t="s">
        <v>6</v>
      </c>
      <c r="D672" s="343" t="s">
        <v>1804</v>
      </c>
      <c r="E672" s="343" t="s">
        <v>1805</v>
      </c>
      <c r="F672" s="343" t="s">
        <v>1806</v>
      </c>
      <c r="G672" s="343" t="s">
        <v>498</v>
      </c>
    </row>
    <row r="673" s="285" customFormat="1" ht="15" hidden="1" spans="1:7">
      <c r="A673" s="379"/>
      <c r="B673" s="416"/>
      <c r="C673" s="384"/>
      <c r="D673" s="343"/>
      <c r="E673" s="343" t="s">
        <v>1807</v>
      </c>
      <c r="F673" s="343" t="s">
        <v>10</v>
      </c>
      <c r="G673" s="343" t="s">
        <v>11</v>
      </c>
    </row>
    <row r="674" s="285" customFormat="1" hidden="1" customHeight="1" spans="1:7">
      <c r="A674" s="379"/>
      <c r="B674" s="341"/>
      <c r="C674" s="341"/>
      <c r="D674" s="386" t="s">
        <v>2081</v>
      </c>
      <c r="E674" s="358">
        <f t="shared" si="3"/>
        <v>44008</v>
      </c>
      <c r="F674" s="346">
        <v>44013</v>
      </c>
      <c r="G674" s="346">
        <f>F674+10</f>
        <v>44023</v>
      </c>
    </row>
    <row r="675" s="285" customFormat="1" ht="15" hidden="1" spans="1:8">
      <c r="A675" s="379"/>
      <c r="B675" s="341"/>
      <c r="C675" s="341"/>
      <c r="D675" s="388"/>
      <c r="E675" s="358">
        <f t="shared" si="3"/>
        <v>44015</v>
      </c>
      <c r="F675" s="346">
        <f>F674+7</f>
        <v>44020</v>
      </c>
      <c r="G675" s="346">
        <f>F675+10</f>
        <v>44030</v>
      </c>
      <c r="H675" s="287"/>
    </row>
    <row r="676" s="285" customFormat="1" ht="15" hidden="1" spans="1:8">
      <c r="A676" s="379"/>
      <c r="B676" s="341"/>
      <c r="C676" s="341"/>
      <c r="D676" s="388"/>
      <c r="E676" s="358">
        <f t="shared" si="3"/>
        <v>44022</v>
      </c>
      <c r="F676" s="346">
        <f>F675+7</f>
        <v>44027</v>
      </c>
      <c r="G676" s="346">
        <f>F676+10</f>
        <v>44037</v>
      </c>
      <c r="H676" s="287"/>
    </row>
    <row r="677" s="285" customFormat="1" ht="15" hidden="1" spans="1:8">
      <c r="A677" s="379"/>
      <c r="B677" s="341"/>
      <c r="C677" s="341"/>
      <c r="D677" s="388"/>
      <c r="E677" s="358">
        <f t="shared" si="3"/>
        <v>44029</v>
      </c>
      <c r="F677" s="346">
        <f>F676+7</f>
        <v>44034</v>
      </c>
      <c r="G677" s="346">
        <f>F677+10</f>
        <v>44044</v>
      </c>
      <c r="H677" s="287"/>
    </row>
    <row r="678" s="285" customFormat="1" ht="15" hidden="1" customHeight="1" spans="1:8">
      <c r="A678" s="379"/>
      <c r="B678" s="341"/>
      <c r="C678" s="341"/>
      <c r="D678" s="391"/>
      <c r="E678" s="358">
        <f t="shared" si="3"/>
        <v>44036</v>
      </c>
      <c r="F678" s="346">
        <f>F677+7</f>
        <v>44041</v>
      </c>
      <c r="G678" s="346">
        <f>F678+10</f>
        <v>44051</v>
      </c>
      <c r="H678" s="287"/>
    </row>
    <row r="679" s="285" customFormat="1" ht="15" hidden="1" spans="1:7">
      <c r="A679" s="379"/>
      <c r="B679" s="416" t="s">
        <v>5</v>
      </c>
      <c r="C679" s="343" t="s">
        <v>6</v>
      </c>
      <c r="D679" s="343" t="s">
        <v>1804</v>
      </c>
      <c r="E679" s="343" t="s">
        <v>1805</v>
      </c>
      <c r="F679" s="343" t="s">
        <v>1806</v>
      </c>
      <c r="G679" s="343" t="s">
        <v>498</v>
      </c>
    </row>
    <row r="680" s="285" customFormat="1" ht="15" hidden="1" spans="1:7">
      <c r="A680" s="379"/>
      <c r="B680" s="416"/>
      <c r="C680" s="384"/>
      <c r="D680" s="343"/>
      <c r="E680" s="343" t="s">
        <v>1807</v>
      </c>
      <c r="F680" s="343" t="s">
        <v>10</v>
      </c>
      <c r="G680" s="343" t="s">
        <v>11</v>
      </c>
    </row>
    <row r="681" s="285" customFormat="1" hidden="1" customHeight="1" spans="1:7">
      <c r="A681" s="379"/>
      <c r="B681" s="350" t="s">
        <v>1835</v>
      </c>
      <c r="C681" s="542" t="s">
        <v>2036</v>
      </c>
      <c r="D681" s="386" t="s">
        <v>2082</v>
      </c>
      <c r="E681" s="358">
        <f>F681-5</f>
        <v>43829</v>
      </c>
      <c r="F681" s="346">
        <v>43834</v>
      </c>
      <c r="G681" s="346">
        <f>F681+10</f>
        <v>43844</v>
      </c>
    </row>
    <row r="682" s="285" customFormat="1" ht="15" hidden="1" spans="1:8">
      <c r="A682" s="379"/>
      <c r="B682" s="350" t="s">
        <v>85</v>
      </c>
      <c r="C682" s="341" t="s">
        <v>2036</v>
      </c>
      <c r="D682" s="388"/>
      <c r="E682" s="358">
        <f>F682-5</f>
        <v>43836</v>
      </c>
      <c r="F682" s="346">
        <f>F681+7</f>
        <v>43841</v>
      </c>
      <c r="G682" s="346">
        <f>F682+10</f>
        <v>43851</v>
      </c>
      <c r="H682" s="287"/>
    </row>
    <row r="683" s="285" customFormat="1" ht="15" hidden="1" spans="1:8">
      <c r="A683" s="379"/>
      <c r="B683" s="343" t="s">
        <v>2083</v>
      </c>
      <c r="C683" s="343" t="s">
        <v>1034</v>
      </c>
      <c r="D683" s="388"/>
      <c r="E683" s="358">
        <f>F683-5</f>
        <v>43843</v>
      </c>
      <c r="F683" s="346">
        <f>F682+7</f>
        <v>43848</v>
      </c>
      <c r="G683" s="346">
        <f>F683+10</f>
        <v>43858</v>
      </c>
      <c r="H683" s="287"/>
    </row>
    <row r="684" s="285" customFormat="1" ht="15" hidden="1" spans="1:8">
      <c r="A684" s="379"/>
      <c r="B684" s="350" t="s">
        <v>2084</v>
      </c>
      <c r="C684" s="341" t="s">
        <v>2085</v>
      </c>
      <c r="D684" s="388"/>
      <c r="E684" s="358">
        <f>F684-5</f>
        <v>43850</v>
      </c>
      <c r="F684" s="346">
        <f>F683+7</f>
        <v>43855</v>
      </c>
      <c r="G684" s="346">
        <f>F684+10</f>
        <v>43865</v>
      </c>
      <c r="H684" s="287"/>
    </row>
    <row r="685" s="285" customFormat="1" ht="15" hidden="1" customHeight="1" spans="1:8">
      <c r="A685" s="379"/>
      <c r="B685" s="350" t="s">
        <v>246</v>
      </c>
      <c r="C685" s="341" t="s">
        <v>246</v>
      </c>
      <c r="D685" s="391"/>
      <c r="E685" s="358">
        <f>F685-5</f>
        <v>43857</v>
      </c>
      <c r="F685" s="346">
        <f>F684+7</f>
        <v>43862</v>
      </c>
      <c r="G685" s="346">
        <f>F685+10</f>
        <v>43872</v>
      </c>
      <c r="H685" s="287"/>
    </row>
    <row r="686" s="285" customFormat="1" ht="15" spans="1:7">
      <c r="A686" s="379"/>
      <c r="B686" s="380" t="s">
        <v>5</v>
      </c>
      <c r="C686" s="343" t="s">
        <v>6</v>
      </c>
      <c r="D686" s="343" t="s">
        <v>1804</v>
      </c>
      <c r="E686" s="343" t="s">
        <v>1805</v>
      </c>
      <c r="F686" s="343" t="s">
        <v>1806</v>
      </c>
      <c r="G686" s="343" t="s">
        <v>498</v>
      </c>
    </row>
    <row r="687" s="285" customFormat="1" ht="15" spans="1:7">
      <c r="A687" s="379"/>
      <c r="B687" s="429"/>
      <c r="C687" s="384"/>
      <c r="D687" s="343"/>
      <c r="E687" s="343" t="s">
        <v>1807</v>
      </c>
      <c r="F687" s="343" t="s">
        <v>10</v>
      </c>
      <c r="G687" s="343" t="s">
        <v>11</v>
      </c>
    </row>
    <row r="688" s="285" customFormat="1" customHeight="1" spans="1:7">
      <c r="A688" s="379"/>
      <c r="B688" s="343" t="s">
        <v>2086</v>
      </c>
      <c r="C688" s="343" t="s">
        <v>2087</v>
      </c>
      <c r="D688" s="386" t="s">
        <v>2088</v>
      </c>
      <c r="E688" s="358">
        <f>F688-5</f>
        <v>44376</v>
      </c>
      <c r="F688" s="346">
        <v>44381</v>
      </c>
      <c r="G688" s="346">
        <f>F688+10</f>
        <v>44391</v>
      </c>
    </row>
    <row r="689" s="285" customFormat="1" ht="15" spans="1:8">
      <c r="A689" s="379"/>
      <c r="B689" s="350" t="s">
        <v>875</v>
      </c>
      <c r="C689" s="350" t="s">
        <v>246</v>
      </c>
      <c r="D689" s="388"/>
      <c r="E689" s="358">
        <f>F689-5</f>
        <v>44383</v>
      </c>
      <c r="F689" s="346">
        <f>F688+7</f>
        <v>44388</v>
      </c>
      <c r="G689" s="346">
        <f>F689+10</f>
        <v>44398</v>
      </c>
      <c r="H689" s="287"/>
    </row>
    <row r="690" s="285" customFormat="1" ht="15" spans="1:8">
      <c r="A690" s="379"/>
      <c r="B690" s="341" t="s">
        <v>2089</v>
      </c>
      <c r="C690" s="341" t="s">
        <v>2075</v>
      </c>
      <c r="D690" s="388"/>
      <c r="E690" s="358">
        <f>F690-5</f>
        <v>44390</v>
      </c>
      <c r="F690" s="346">
        <f>F689+7</f>
        <v>44395</v>
      </c>
      <c r="G690" s="346">
        <f>F690+10</f>
        <v>44405</v>
      </c>
      <c r="H690" s="287"/>
    </row>
    <row r="691" s="285" customFormat="1" ht="15" spans="1:8">
      <c r="A691" s="379"/>
      <c r="B691" s="343" t="s">
        <v>2090</v>
      </c>
      <c r="C691" s="343" t="s">
        <v>2091</v>
      </c>
      <c r="D691" s="388"/>
      <c r="E691" s="358">
        <f>F691-5</f>
        <v>44397</v>
      </c>
      <c r="F691" s="346">
        <f>F690+7</f>
        <v>44402</v>
      </c>
      <c r="G691" s="346">
        <f>F691+10</f>
        <v>44412</v>
      </c>
      <c r="H691" s="287"/>
    </row>
    <row r="692" s="285" customFormat="1" ht="15" customHeight="1" spans="1:8">
      <c r="A692" s="379"/>
      <c r="B692" s="341" t="s">
        <v>2086</v>
      </c>
      <c r="C692" s="341" t="s">
        <v>2075</v>
      </c>
      <c r="D692" s="391"/>
      <c r="E692" s="358">
        <f>F692-5</f>
        <v>44404</v>
      </c>
      <c r="F692" s="346">
        <f>F691+7</f>
        <v>44409</v>
      </c>
      <c r="G692" s="346">
        <f>F692+10</f>
        <v>44419</v>
      </c>
      <c r="H692" s="287"/>
    </row>
    <row r="693" s="288" customFormat="1" ht="15" spans="1:7">
      <c r="A693" s="377" t="s">
        <v>2092</v>
      </c>
      <c r="B693" s="377"/>
      <c r="C693" s="482"/>
      <c r="D693" s="483"/>
      <c r="E693" s="483"/>
      <c r="F693" s="484"/>
      <c r="G693" s="484"/>
    </row>
    <row r="694" s="287" customFormat="1" ht="15" spans="1:7">
      <c r="A694" s="379"/>
      <c r="B694" s="545" t="s">
        <v>5</v>
      </c>
      <c r="C694" s="343" t="s">
        <v>6</v>
      </c>
      <c r="D694" s="541" t="s">
        <v>1804</v>
      </c>
      <c r="E694" s="343" t="s">
        <v>1805</v>
      </c>
      <c r="F694" s="450" t="s">
        <v>1806</v>
      </c>
      <c r="G694" s="546" t="s">
        <v>2093</v>
      </c>
    </row>
    <row r="695" s="287" customFormat="1" ht="15" spans="1:7">
      <c r="A695" s="379"/>
      <c r="B695" s="547"/>
      <c r="C695" s="384"/>
      <c r="D695" s="507"/>
      <c r="E695" s="343" t="s">
        <v>1807</v>
      </c>
      <c r="F695" s="507" t="s">
        <v>10</v>
      </c>
      <c r="G695" s="478" t="s">
        <v>11</v>
      </c>
    </row>
    <row r="696" s="287" customFormat="1" ht="15" spans="1:7">
      <c r="A696" s="379"/>
      <c r="B696" s="350" t="s">
        <v>875</v>
      </c>
      <c r="C696" s="542" t="s">
        <v>246</v>
      </c>
      <c r="D696" s="398" t="s">
        <v>2094</v>
      </c>
      <c r="E696" s="548">
        <f>F696-5</f>
        <v>44379</v>
      </c>
      <c r="F696" s="549">
        <v>44384</v>
      </c>
      <c r="G696" s="549">
        <f>F696+20</f>
        <v>44404</v>
      </c>
    </row>
    <row r="697" s="287" customFormat="1" ht="15" spans="1:7">
      <c r="A697" s="379"/>
      <c r="B697" s="350" t="s">
        <v>2095</v>
      </c>
      <c r="C697" s="550" t="s">
        <v>13</v>
      </c>
      <c r="D697" s="398"/>
      <c r="E697" s="548">
        <f>F697-5</f>
        <v>44386</v>
      </c>
      <c r="F697" s="549">
        <f>F696+7</f>
        <v>44391</v>
      </c>
      <c r="G697" s="549">
        <f>F697+20</f>
        <v>44411</v>
      </c>
    </row>
    <row r="698" s="287" customFormat="1" ht="15" spans="1:7">
      <c r="A698" s="379"/>
      <c r="B698" s="350" t="s">
        <v>2096</v>
      </c>
      <c r="C698" s="542" t="s">
        <v>66</v>
      </c>
      <c r="D698" s="398"/>
      <c r="E698" s="548">
        <f>F698-5</f>
        <v>44393</v>
      </c>
      <c r="F698" s="549">
        <f>F697+7</f>
        <v>44398</v>
      </c>
      <c r="G698" s="549">
        <f>F698+20</f>
        <v>44418</v>
      </c>
    </row>
    <row r="699" s="287" customFormat="1" ht="15" spans="1:7">
      <c r="A699" s="379"/>
      <c r="B699" s="350" t="s">
        <v>875</v>
      </c>
      <c r="C699" s="542" t="s">
        <v>246</v>
      </c>
      <c r="D699" s="398"/>
      <c r="E699" s="548">
        <f>F699-5</f>
        <v>44400</v>
      </c>
      <c r="F699" s="549">
        <f>F698+7</f>
        <v>44405</v>
      </c>
      <c r="G699" s="549">
        <f>F699+20</f>
        <v>44425</v>
      </c>
    </row>
    <row r="700" s="287" customFormat="1" ht="15" spans="1:7">
      <c r="A700" s="379"/>
      <c r="B700" s="350" t="s">
        <v>875</v>
      </c>
      <c r="C700" s="542" t="s">
        <v>246</v>
      </c>
      <c r="D700" s="398"/>
      <c r="E700" s="548">
        <f>F700-5</f>
        <v>44407</v>
      </c>
      <c r="F700" s="549">
        <f>F699+7</f>
        <v>44412</v>
      </c>
      <c r="G700" s="549">
        <f>F700+20</f>
        <v>44432</v>
      </c>
    </row>
    <row r="701" s="287" customFormat="1" ht="15" spans="1:7">
      <c r="A701" s="379"/>
      <c r="B701" s="545" t="s">
        <v>5</v>
      </c>
      <c r="C701" s="343" t="s">
        <v>6</v>
      </c>
      <c r="D701" s="541" t="s">
        <v>1804</v>
      </c>
      <c r="E701" s="343" t="s">
        <v>1805</v>
      </c>
      <c r="F701" s="450" t="s">
        <v>1806</v>
      </c>
      <c r="G701" s="546" t="s">
        <v>2093</v>
      </c>
    </row>
    <row r="702" s="287" customFormat="1" ht="15" spans="1:7">
      <c r="A702" s="379"/>
      <c r="B702" s="547"/>
      <c r="C702" s="384"/>
      <c r="D702" s="507"/>
      <c r="E702" s="343" t="s">
        <v>1807</v>
      </c>
      <c r="F702" s="507" t="s">
        <v>10</v>
      </c>
      <c r="G702" s="478" t="s">
        <v>11</v>
      </c>
    </row>
    <row r="703" s="287" customFormat="1" ht="15" spans="1:7">
      <c r="A703" s="379"/>
      <c r="B703" s="350" t="s">
        <v>875</v>
      </c>
      <c r="C703" s="542" t="s">
        <v>246</v>
      </c>
      <c r="D703" s="398" t="s">
        <v>1658</v>
      </c>
      <c r="E703" s="548">
        <f>F703-4</f>
        <v>44377</v>
      </c>
      <c r="F703" s="549">
        <v>44381</v>
      </c>
      <c r="G703" s="549">
        <f>F703+22</f>
        <v>44403</v>
      </c>
    </row>
    <row r="704" s="287" customFormat="1" ht="15" spans="1:7">
      <c r="A704" s="379"/>
      <c r="B704" s="350" t="s">
        <v>1378</v>
      </c>
      <c r="C704" s="550" t="s">
        <v>1379</v>
      </c>
      <c r="D704" s="398"/>
      <c r="E704" s="548">
        <f>F704-4</f>
        <v>44384</v>
      </c>
      <c r="F704" s="549">
        <f>F703+7</f>
        <v>44388</v>
      </c>
      <c r="G704" s="549">
        <f>F704+22</f>
        <v>44410</v>
      </c>
    </row>
    <row r="705" s="287" customFormat="1" ht="15" spans="1:7">
      <c r="A705" s="379"/>
      <c r="B705" s="350" t="s">
        <v>875</v>
      </c>
      <c r="C705" s="542" t="s">
        <v>246</v>
      </c>
      <c r="D705" s="398"/>
      <c r="E705" s="548">
        <f>F705-4</f>
        <v>44391</v>
      </c>
      <c r="F705" s="549">
        <f>F704+7</f>
        <v>44395</v>
      </c>
      <c r="G705" s="549">
        <f>F705+22</f>
        <v>44417</v>
      </c>
    </row>
    <row r="706" s="287" customFormat="1" ht="15" spans="1:7">
      <c r="A706" s="379"/>
      <c r="B706" s="350" t="s">
        <v>875</v>
      </c>
      <c r="C706" s="550" t="s">
        <v>246</v>
      </c>
      <c r="D706" s="398"/>
      <c r="E706" s="548">
        <f>F706-4</f>
        <v>44398</v>
      </c>
      <c r="F706" s="549">
        <f>F705+7</f>
        <v>44402</v>
      </c>
      <c r="G706" s="549">
        <f>F706+22</f>
        <v>44424</v>
      </c>
    </row>
    <row r="707" s="287" customFormat="1" ht="15" spans="1:7">
      <c r="A707" s="379"/>
      <c r="B707" s="350" t="s">
        <v>1380</v>
      </c>
      <c r="C707" s="542" t="s">
        <v>1381</v>
      </c>
      <c r="D707" s="398"/>
      <c r="E707" s="548">
        <f>F707-4</f>
        <v>44405</v>
      </c>
      <c r="F707" s="549">
        <f>F706+7</f>
        <v>44409</v>
      </c>
      <c r="G707" s="549">
        <f>F707+22</f>
        <v>44431</v>
      </c>
    </row>
    <row r="708" s="291" customFormat="1" customHeight="1" spans="1:3">
      <c r="A708" s="551" t="s">
        <v>2097</v>
      </c>
      <c r="B708" s="551"/>
      <c r="C708" s="552"/>
    </row>
    <row r="709" s="285" customFormat="1" ht="15" hidden="1" spans="1:7">
      <c r="A709" s="553"/>
      <c r="B709" s="554" t="s">
        <v>5</v>
      </c>
      <c r="C709" s="349" t="s">
        <v>6</v>
      </c>
      <c r="D709" s="555" t="s">
        <v>1804</v>
      </c>
      <c r="E709" s="556" t="s">
        <v>1805</v>
      </c>
      <c r="F709" s="556" t="s">
        <v>1806</v>
      </c>
      <c r="G709" s="556" t="s">
        <v>2097</v>
      </c>
    </row>
    <row r="710" s="285" customFormat="1" ht="15" hidden="1" spans="1:7">
      <c r="A710" s="553"/>
      <c r="B710" s="557"/>
      <c r="C710" s="349"/>
      <c r="D710" s="558"/>
      <c r="E710" s="559" t="s">
        <v>1807</v>
      </c>
      <c r="F710" s="559" t="s">
        <v>10</v>
      </c>
      <c r="G710" s="559" t="s">
        <v>11</v>
      </c>
    </row>
    <row r="711" s="285" customFormat="1" ht="15" hidden="1" spans="1:7">
      <c r="A711" s="553"/>
      <c r="B711" s="350" t="s">
        <v>2098</v>
      </c>
      <c r="C711" s="341" t="s">
        <v>2099</v>
      </c>
      <c r="D711" s="560" t="s">
        <v>1658</v>
      </c>
      <c r="E711" s="471">
        <f>F711-5</f>
        <v>44014</v>
      </c>
      <c r="F711" s="561">
        <v>44019</v>
      </c>
      <c r="G711" s="561">
        <f>F711+9</f>
        <v>44028</v>
      </c>
    </row>
    <row r="712" s="285" customFormat="1" ht="15" hidden="1" spans="1:8">
      <c r="A712" s="553"/>
      <c r="B712" s="350" t="s">
        <v>2100</v>
      </c>
      <c r="C712" s="562" t="s">
        <v>2101</v>
      </c>
      <c r="D712" s="563"/>
      <c r="E712" s="471">
        <f>F712-5</f>
        <v>44021</v>
      </c>
      <c r="F712" s="561">
        <f>F711+7</f>
        <v>44026</v>
      </c>
      <c r="G712" s="561">
        <f>F712+8</f>
        <v>44034</v>
      </c>
      <c r="H712" s="371"/>
    </row>
    <row r="713" s="285" customFormat="1" ht="15" hidden="1" spans="1:7">
      <c r="A713" s="553"/>
      <c r="B713" s="350" t="s">
        <v>2102</v>
      </c>
      <c r="C713" s="562" t="s">
        <v>2103</v>
      </c>
      <c r="D713" s="563"/>
      <c r="E713" s="471">
        <f>F713-5</f>
        <v>44028</v>
      </c>
      <c r="F713" s="561">
        <f>F712+7</f>
        <v>44033</v>
      </c>
      <c r="G713" s="561">
        <f>F713+8</f>
        <v>44041</v>
      </c>
    </row>
    <row r="714" s="285" customFormat="1" ht="15" hidden="1" spans="1:7">
      <c r="A714" s="553"/>
      <c r="B714" s="350" t="s">
        <v>2098</v>
      </c>
      <c r="C714" s="562" t="s">
        <v>1797</v>
      </c>
      <c r="D714" s="388"/>
      <c r="E714" s="471">
        <f>F714-5</f>
        <v>44035</v>
      </c>
      <c r="F714" s="561">
        <f>F713+7</f>
        <v>44040</v>
      </c>
      <c r="G714" s="561">
        <f>F714+8</f>
        <v>44048</v>
      </c>
    </row>
    <row r="715" s="285" customFormat="1" ht="15" hidden="1" spans="1:7">
      <c r="A715" s="553"/>
      <c r="B715" s="350" t="s">
        <v>2100</v>
      </c>
      <c r="C715" s="562" t="s">
        <v>2104</v>
      </c>
      <c r="D715" s="391"/>
      <c r="E715" s="471">
        <f>F715-5</f>
        <v>44042</v>
      </c>
      <c r="F715" s="561">
        <f>F714+7</f>
        <v>44047</v>
      </c>
      <c r="G715" s="561">
        <f>F715+8</f>
        <v>44055</v>
      </c>
    </row>
    <row r="716" s="285" customFormat="1" ht="15" spans="1:7">
      <c r="A716" s="553"/>
      <c r="B716" s="545" t="s">
        <v>5</v>
      </c>
      <c r="C716" s="349" t="s">
        <v>6</v>
      </c>
      <c r="D716" s="555" t="s">
        <v>1804</v>
      </c>
      <c r="E716" s="556" t="s">
        <v>1805</v>
      </c>
      <c r="F716" s="556" t="s">
        <v>1806</v>
      </c>
      <c r="G716" s="556" t="s">
        <v>2097</v>
      </c>
    </row>
    <row r="717" s="285" customFormat="1" ht="15" spans="1:7">
      <c r="A717" s="553"/>
      <c r="B717" s="547"/>
      <c r="C717" s="349"/>
      <c r="D717" s="558"/>
      <c r="E717" s="559" t="s">
        <v>1807</v>
      </c>
      <c r="F717" s="559" t="s">
        <v>10</v>
      </c>
      <c r="G717" s="559" t="s">
        <v>11</v>
      </c>
    </row>
    <row r="718" s="285" customFormat="1" ht="15" spans="1:7">
      <c r="A718" s="553"/>
      <c r="B718" s="350" t="s">
        <v>303</v>
      </c>
      <c r="C718" s="564" t="s">
        <v>304</v>
      </c>
      <c r="D718" s="531" t="s">
        <v>1542</v>
      </c>
      <c r="E718" s="471">
        <f>F718-5</f>
        <v>44375</v>
      </c>
      <c r="F718" s="561">
        <v>44380</v>
      </c>
      <c r="G718" s="561">
        <f>F718+9</f>
        <v>44389</v>
      </c>
    </row>
    <row r="719" s="285" customFormat="1" ht="15" spans="1:8">
      <c r="A719" s="553"/>
      <c r="B719" s="350" t="s">
        <v>2105</v>
      </c>
      <c r="C719" s="565" t="s">
        <v>307</v>
      </c>
      <c r="D719" s="531"/>
      <c r="E719" s="471">
        <f>F719-5</f>
        <v>44382</v>
      </c>
      <c r="F719" s="561">
        <f>F718+7</f>
        <v>44387</v>
      </c>
      <c r="G719" s="561">
        <f>F719+8</f>
        <v>44395</v>
      </c>
      <c r="H719" s="371"/>
    </row>
    <row r="720" s="285" customFormat="1" ht="15" spans="1:7">
      <c r="A720" s="553"/>
      <c r="B720" s="350" t="s">
        <v>308</v>
      </c>
      <c r="C720" s="565" t="s">
        <v>88</v>
      </c>
      <c r="D720" s="531"/>
      <c r="E720" s="471">
        <f>F720-5</f>
        <v>44389</v>
      </c>
      <c r="F720" s="561">
        <f>F719+7</f>
        <v>44394</v>
      </c>
      <c r="G720" s="561">
        <f>F720+8</f>
        <v>44402</v>
      </c>
    </row>
    <row r="721" s="285" customFormat="1" ht="15" spans="1:7">
      <c r="A721" s="553"/>
      <c r="B721" s="350" t="s">
        <v>309</v>
      </c>
      <c r="C721" s="565" t="s">
        <v>310</v>
      </c>
      <c r="D721" s="531"/>
      <c r="E721" s="471">
        <f>F721-5</f>
        <v>44396</v>
      </c>
      <c r="F721" s="561">
        <f>F720+7</f>
        <v>44401</v>
      </c>
      <c r="G721" s="561">
        <f>F721+8</f>
        <v>44409</v>
      </c>
    </row>
    <row r="722" s="285" customFormat="1" ht="15" hidden="1" customHeight="1" spans="1:7">
      <c r="A722" s="553"/>
      <c r="B722" s="350"/>
      <c r="C722" s="565"/>
      <c r="D722" s="531"/>
      <c r="E722" s="471">
        <f>F722-5</f>
        <v>44403</v>
      </c>
      <c r="F722" s="561">
        <f>F721+7</f>
        <v>44408</v>
      </c>
      <c r="G722" s="561">
        <f>F722+8</f>
        <v>44416</v>
      </c>
    </row>
    <row r="723" s="285" customFormat="1" ht="15" hidden="1" customHeight="1" spans="1:7">
      <c r="A723" s="566"/>
      <c r="B723" s="567"/>
      <c r="C723" s="568"/>
      <c r="D723" s="531"/>
      <c r="E723" s="459"/>
      <c r="F723" s="569"/>
      <c r="G723" s="569"/>
    </row>
    <row r="724" s="285" customFormat="1" ht="15" hidden="1" customHeight="1" spans="1:7">
      <c r="A724" s="553"/>
      <c r="B724" s="554"/>
      <c r="C724" s="570"/>
      <c r="D724" s="531"/>
      <c r="E724" s="571" t="s">
        <v>1805</v>
      </c>
      <c r="F724" s="556" t="s">
        <v>1806</v>
      </c>
      <c r="G724" s="556" t="s">
        <v>2097</v>
      </c>
    </row>
    <row r="725" s="285" customFormat="1" ht="15" hidden="1" customHeight="1" spans="1:7">
      <c r="A725" s="553"/>
      <c r="B725" s="557"/>
      <c r="C725" s="570"/>
      <c r="D725" s="531"/>
      <c r="E725" s="555" t="s">
        <v>1807</v>
      </c>
      <c r="F725" s="559" t="s">
        <v>10</v>
      </c>
      <c r="G725" s="559" t="s">
        <v>11</v>
      </c>
    </row>
    <row r="726" s="285" customFormat="1" ht="15" hidden="1" customHeight="1" spans="1:7">
      <c r="A726" s="553"/>
      <c r="B726" s="341"/>
      <c r="C726" s="564"/>
      <c r="D726" s="531"/>
      <c r="E726" s="471">
        <f>F726-5</f>
        <v>43892</v>
      </c>
      <c r="F726" s="561">
        <v>43897</v>
      </c>
      <c r="G726" s="561">
        <f>F726+9</f>
        <v>43906</v>
      </c>
    </row>
    <row r="727" s="285" customFormat="1" hidden="1" customHeight="1" spans="1:8">
      <c r="A727" s="553"/>
      <c r="B727" s="341"/>
      <c r="C727" s="565"/>
      <c r="D727" s="531"/>
      <c r="E727" s="471">
        <f>F727-5</f>
        <v>43899</v>
      </c>
      <c r="F727" s="561">
        <f>F726+7</f>
        <v>43904</v>
      </c>
      <c r="G727" s="561">
        <f>F727+9</f>
        <v>43913</v>
      </c>
      <c r="H727" s="371"/>
    </row>
    <row r="728" s="285" customFormat="1" ht="15" hidden="1" customHeight="1" spans="1:7">
      <c r="A728" s="553"/>
      <c r="B728" s="341"/>
      <c r="C728" s="564"/>
      <c r="D728" s="531"/>
      <c r="E728" s="471">
        <f>F728-5</f>
        <v>43906</v>
      </c>
      <c r="F728" s="561">
        <f>F727+7</f>
        <v>43911</v>
      </c>
      <c r="G728" s="561">
        <f>F728+9</f>
        <v>43920</v>
      </c>
    </row>
    <row r="729" s="285" customFormat="1" ht="15" hidden="1" customHeight="1" spans="1:7">
      <c r="A729" s="553"/>
      <c r="B729" s="341"/>
      <c r="C729" s="564"/>
      <c r="D729" s="531"/>
      <c r="E729" s="471">
        <f>F729-5</f>
        <v>43913</v>
      </c>
      <c r="F729" s="561">
        <f>F728+7</f>
        <v>43918</v>
      </c>
      <c r="G729" s="561">
        <f>F729+9</f>
        <v>43927</v>
      </c>
    </row>
    <row r="730" s="285" customFormat="1" ht="15" hidden="1" customHeight="1" spans="1:7">
      <c r="A730" s="553"/>
      <c r="B730" s="341"/>
      <c r="C730" s="565"/>
      <c r="D730" s="531"/>
      <c r="E730" s="471">
        <f>F730-5</f>
        <v>43920</v>
      </c>
      <c r="F730" s="561">
        <f>F729+7</f>
        <v>43925</v>
      </c>
      <c r="G730" s="561">
        <f>F730+9</f>
        <v>43934</v>
      </c>
    </row>
    <row r="731" s="288" customFormat="1" ht="15" hidden="1" customHeight="1" spans="1:7">
      <c r="A731" s="572"/>
      <c r="B731" s="572"/>
      <c r="C731" s="573"/>
      <c r="D731" s="531"/>
      <c r="E731" s="436"/>
      <c r="F731" s="501"/>
      <c r="G731" s="501"/>
    </row>
    <row r="732" s="288" customFormat="1" ht="15" spans="1:7">
      <c r="A732" s="572"/>
      <c r="B732" s="350" t="s">
        <v>2106</v>
      </c>
      <c r="C732" s="574" t="s">
        <v>2107</v>
      </c>
      <c r="D732" s="531"/>
      <c r="E732" s="419">
        <f>F722-5</f>
        <v>44403</v>
      </c>
      <c r="F732" s="520">
        <f>F721+7</f>
        <v>44408</v>
      </c>
      <c r="G732" s="520">
        <f>F722+8</f>
        <v>44416</v>
      </c>
    </row>
    <row r="733" s="288" customFormat="1" ht="15" spans="1:7">
      <c r="A733" s="575" t="s">
        <v>979</v>
      </c>
      <c r="B733" s="575"/>
      <c r="C733" s="568"/>
      <c r="D733" s="406"/>
      <c r="E733" s="436"/>
      <c r="F733" s="501"/>
      <c r="G733" s="501"/>
    </row>
    <row r="734" s="296" customFormat="1" ht="15" spans="1:7">
      <c r="A734" s="576"/>
      <c r="B734" s="577" t="s">
        <v>5</v>
      </c>
      <c r="C734" s="578" t="s">
        <v>6</v>
      </c>
      <c r="D734" s="578" t="s">
        <v>1804</v>
      </c>
      <c r="E734" s="579" t="s">
        <v>1805</v>
      </c>
      <c r="F734" s="579" t="s">
        <v>1806</v>
      </c>
      <c r="G734" s="579" t="s">
        <v>979</v>
      </c>
    </row>
    <row r="735" s="287" customFormat="1" ht="15" spans="1:7">
      <c r="A735" s="285"/>
      <c r="B735" s="580"/>
      <c r="C735" s="581"/>
      <c r="D735" s="581"/>
      <c r="E735" s="559" t="s">
        <v>1807</v>
      </c>
      <c r="F735" s="559" t="s">
        <v>10</v>
      </c>
      <c r="G735" s="559" t="s">
        <v>11</v>
      </c>
    </row>
    <row r="736" s="287" customFormat="1" ht="15" spans="1:7">
      <c r="A736" s="285"/>
      <c r="B736" s="341" t="s">
        <v>2069</v>
      </c>
      <c r="C736" s="341" t="s">
        <v>481</v>
      </c>
      <c r="D736" s="517" t="s">
        <v>1663</v>
      </c>
      <c r="E736" s="474">
        <f>F736-5</f>
        <v>44374</v>
      </c>
      <c r="F736" s="363">
        <v>44379</v>
      </c>
      <c r="G736" s="363">
        <f>F736+7</f>
        <v>44386</v>
      </c>
    </row>
    <row r="737" s="287" customFormat="1" ht="15" spans="1:7">
      <c r="A737" s="285"/>
      <c r="B737" s="341" t="s">
        <v>2108</v>
      </c>
      <c r="C737" s="341" t="s">
        <v>481</v>
      </c>
      <c r="D737" s="518"/>
      <c r="E737" s="474">
        <f>F737-5</f>
        <v>44381</v>
      </c>
      <c r="F737" s="363">
        <f>F736+7</f>
        <v>44386</v>
      </c>
      <c r="G737" s="363">
        <f>F737+7</f>
        <v>44393</v>
      </c>
    </row>
    <row r="738" s="287" customFormat="1" ht="15" spans="1:7">
      <c r="A738" s="285"/>
      <c r="B738" s="341" t="s">
        <v>2069</v>
      </c>
      <c r="C738" s="341" t="s">
        <v>484</v>
      </c>
      <c r="D738" s="518"/>
      <c r="E738" s="474">
        <f>F738-5</f>
        <v>44388</v>
      </c>
      <c r="F738" s="363">
        <f>F737+7</f>
        <v>44393</v>
      </c>
      <c r="G738" s="363">
        <f>F738+7</f>
        <v>44400</v>
      </c>
    </row>
    <row r="739" s="287" customFormat="1" ht="15" spans="1:7">
      <c r="A739" s="285"/>
      <c r="B739" s="341" t="s">
        <v>2108</v>
      </c>
      <c r="C739" s="341" t="s">
        <v>484</v>
      </c>
      <c r="D739" s="518"/>
      <c r="E739" s="474">
        <f>F739-5</f>
        <v>44395</v>
      </c>
      <c r="F739" s="363">
        <f>F738+7</f>
        <v>44400</v>
      </c>
      <c r="G739" s="363">
        <f>F739+7</f>
        <v>44407</v>
      </c>
    </row>
    <row r="740" s="287" customFormat="1" ht="15" customHeight="1" spans="1:7">
      <c r="A740" s="285"/>
      <c r="B740" s="341" t="s">
        <v>2069</v>
      </c>
      <c r="C740" s="341" t="s">
        <v>485</v>
      </c>
      <c r="D740" s="582"/>
      <c r="E740" s="474">
        <f>F740-5</f>
        <v>44402</v>
      </c>
      <c r="F740" s="363">
        <f>F739+7</f>
        <v>44407</v>
      </c>
      <c r="G740" s="363">
        <f>F740+7</f>
        <v>44414</v>
      </c>
    </row>
    <row r="741" s="296" customFormat="1" ht="15" hidden="1" spans="1:7">
      <c r="A741" s="576"/>
      <c r="B741" s="583" t="s">
        <v>5</v>
      </c>
      <c r="C741" s="578" t="s">
        <v>6</v>
      </c>
      <c r="D741" s="578" t="s">
        <v>1804</v>
      </c>
      <c r="E741" s="579" t="s">
        <v>1805</v>
      </c>
      <c r="F741" s="579" t="s">
        <v>1806</v>
      </c>
      <c r="G741" s="579" t="s">
        <v>979</v>
      </c>
    </row>
    <row r="742" s="287" customFormat="1" ht="15" hidden="1" spans="1:7">
      <c r="A742" s="285"/>
      <c r="B742" s="584"/>
      <c r="C742" s="581"/>
      <c r="D742" s="581"/>
      <c r="E742" s="559" t="s">
        <v>1807</v>
      </c>
      <c r="F742" s="559" t="s">
        <v>10</v>
      </c>
      <c r="G742" s="559" t="s">
        <v>11</v>
      </c>
    </row>
    <row r="743" s="287" customFormat="1" ht="15" hidden="1" spans="1:7">
      <c r="A743" s="285"/>
      <c r="B743" s="341" t="s">
        <v>2071</v>
      </c>
      <c r="C743" s="341" t="s">
        <v>2109</v>
      </c>
      <c r="D743" s="517" t="s">
        <v>1658</v>
      </c>
      <c r="E743" s="474">
        <f>F743-5</f>
        <v>44283</v>
      </c>
      <c r="F743" s="363">
        <v>44288</v>
      </c>
      <c r="G743" s="363">
        <f>F743+7</f>
        <v>44295</v>
      </c>
    </row>
    <row r="744" s="287" customFormat="1" ht="15" hidden="1" spans="1:7">
      <c r="A744" s="285"/>
      <c r="B744" s="341" t="s">
        <v>2069</v>
      </c>
      <c r="C744" s="341" t="s">
        <v>2110</v>
      </c>
      <c r="D744" s="518"/>
      <c r="E744" s="474">
        <f>F744-5</f>
        <v>44290</v>
      </c>
      <c r="F744" s="363">
        <f>F743+7</f>
        <v>44295</v>
      </c>
      <c r="G744" s="363">
        <f>F744+7</f>
        <v>44302</v>
      </c>
    </row>
    <row r="745" s="287" customFormat="1" ht="15" hidden="1" spans="1:7">
      <c r="A745" s="285"/>
      <c r="B745" s="341" t="s">
        <v>2071</v>
      </c>
      <c r="C745" s="341" t="s">
        <v>2110</v>
      </c>
      <c r="D745" s="518"/>
      <c r="E745" s="474">
        <f>F745-5</f>
        <v>44297</v>
      </c>
      <c r="F745" s="363">
        <f>F744+7</f>
        <v>44302</v>
      </c>
      <c r="G745" s="363">
        <f>F745+7</f>
        <v>44309</v>
      </c>
    </row>
    <row r="746" s="287" customFormat="1" ht="15" hidden="1" spans="1:7">
      <c r="A746" s="285"/>
      <c r="B746" s="341" t="s">
        <v>2069</v>
      </c>
      <c r="C746" s="341" t="s">
        <v>2111</v>
      </c>
      <c r="D746" s="518"/>
      <c r="E746" s="474">
        <f>F746-5</f>
        <v>44304</v>
      </c>
      <c r="F746" s="363">
        <f>F745+7</f>
        <v>44309</v>
      </c>
      <c r="G746" s="363">
        <f>F746+7</f>
        <v>44316</v>
      </c>
    </row>
    <row r="747" s="287" customFormat="1" ht="15" hidden="1" customHeight="1" spans="1:7">
      <c r="A747" s="285"/>
      <c r="B747" s="341" t="s">
        <v>2071</v>
      </c>
      <c r="C747" s="341" t="s">
        <v>2111</v>
      </c>
      <c r="D747" s="582"/>
      <c r="E747" s="474">
        <f>F747-5</f>
        <v>44311</v>
      </c>
      <c r="F747" s="363">
        <f>F746+7</f>
        <v>44316</v>
      </c>
      <c r="G747" s="363">
        <f>F747+7</f>
        <v>44323</v>
      </c>
    </row>
    <row r="748" s="288" customFormat="1" ht="18" customHeight="1" spans="1:7">
      <c r="A748" s="572" t="s">
        <v>1656</v>
      </c>
      <c r="B748" s="572"/>
      <c r="C748" s="341"/>
      <c r="D748" s="406"/>
      <c r="E748" s="436"/>
      <c r="F748" s="436"/>
      <c r="G748" s="436"/>
    </row>
    <row r="749" s="287" customFormat="1" ht="18" customHeight="1" spans="1:7">
      <c r="A749" s="585"/>
      <c r="B749" s="545" t="s">
        <v>5</v>
      </c>
      <c r="C749" s="559" t="s">
        <v>6</v>
      </c>
      <c r="D749" s="559" t="s">
        <v>1804</v>
      </c>
      <c r="E749" s="358" t="s">
        <v>1805</v>
      </c>
      <c r="F749" s="358" t="s">
        <v>1806</v>
      </c>
      <c r="G749" s="358" t="s">
        <v>1656</v>
      </c>
    </row>
    <row r="750" s="287" customFormat="1" ht="18" customHeight="1" spans="1:7">
      <c r="A750" s="585"/>
      <c r="B750" s="547"/>
      <c r="C750" s="586"/>
      <c r="D750" s="586"/>
      <c r="E750" s="358" t="s">
        <v>1807</v>
      </c>
      <c r="F750" s="358" t="s">
        <v>10</v>
      </c>
      <c r="G750" s="358" t="s">
        <v>11</v>
      </c>
    </row>
    <row r="751" s="287" customFormat="1" ht="17.25" customHeight="1" spans="1:7">
      <c r="A751" s="585"/>
      <c r="B751" s="341" t="s">
        <v>2112</v>
      </c>
      <c r="C751" s="562" t="s">
        <v>2113</v>
      </c>
      <c r="D751" s="385" t="s">
        <v>2081</v>
      </c>
      <c r="E751" s="358">
        <f>F751-5</f>
        <v>44375</v>
      </c>
      <c r="F751" s="346">
        <v>44380</v>
      </c>
      <c r="G751" s="346">
        <f>F751+11</f>
        <v>44391</v>
      </c>
    </row>
    <row r="752" s="287" customFormat="1" ht="17.25" customHeight="1" spans="1:7">
      <c r="A752" s="585"/>
      <c r="B752" s="341" t="s">
        <v>2114</v>
      </c>
      <c r="C752" s="562" t="s">
        <v>2115</v>
      </c>
      <c r="D752" s="385"/>
      <c r="E752" s="358">
        <f>F752-5</f>
        <v>44382</v>
      </c>
      <c r="F752" s="346">
        <f>F751+7</f>
        <v>44387</v>
      </c>
      <c r="G752" s="346">
        <f>F752+11</f>
        <v>44398</v>
      </c>
    </row>
    <row r="753" s="287" customFormat="1" ht="17.25" customHeight="1" spans="1:7">
      <c r="A753" s="585"/>
      <c r="B753" s="341" t="s">
        <v>2116</v>
      </c>
      <c r="C753" s="562" t="s">
        <v>2117</v>
      </c>
      <c r="D753" s="385"/>
      <c r="E753" s="358">
        <f>F753-5</f>
        <v>44389</v>
      </c>
      <c r="F753" s="346">
        <f>F752+7</f>
        <v>44394</v>
      </c>
      <c r="G753" s="346">
        <f>F753+11</f>
        <v>44405</v>
      </c>
    </row>
    <row r="754" s="287" customFormat="1" ht="17.25" customHeight="1" spans="1:7">
      <c r="A754" s="585"/>
      <c r="B754" s="318" t="s">
        <v>1456</v>
      </c>
      <c r="C754" s="562" t="s">
        <v>246</v>
      </c>
      <c r="D754" s="385"/>
      <c r="E754" s="358">
        <f>F754-5</f>
        <v>44396</v>
      </c>
      <c r="F754" s="346">
        <f>F753+7</f>
        <v>44401</v>
      </c>
      <c r="G754" s="346">
        <f>F754+11</f>
        <v>44412</v>
      </c>
    </row>
    <row r="755" s="287" customFormat="1" ht="17.25" customHeight="1" spans="2:7">
      <c r="B755" s="318" t="s">
        <v>2118</v>
      </c>
      <c r="C755" s="562" t="s">
        <v>2119</v>
      </c>
      <c r="D755" s="385"/>
      <c r="E755" s="358">
        <f>F755-5</f>
        <v>44403</v>
      </c>
      <c r="F755" s="346">
        <f>F754+7</f>
        <v>44408</v>
      </c>
      <c r="G755" s="346">
        <f>F755+11</f>
        <v>44419</v>
      </c>
    </row>
    <row r="756" s="288" customFormat="1" ht="18" customHeight="1" spans="1:7">
      <c r="A756" s="572" t="s">
        <v>282</v>
      </c>
      <c r="B756" s="572"/>
      <c r="C756" s="341"/>
      <c r="D756" s="406"/>
      <c r="E756" s="436"/>
      <c r="F756" s="436"/>
      <c r="G756" s="436"/>
    </row>
    <row r="757" s="287" customFormat="1" ht="18" customHeight="1" spans="1:7">
      <c r="A757" s="585"/>
      <c r="B757" s="545" t="s">
        <v>5</v>
      </c>
      <c r="C757" s="559" t="s">
        <v>6</v>
      </c>
      <c r="D757" s="559" t="s">
        <v>1804</v>
      </c>
      <c r="E757" s="358" t="s">
        <v>1805</v>
      </c>
      <c r="F757" s="358" t="s">
        <v>1806</v>
      </c>
      <c r="G757" s="358" t="s">
        <v>1656</v>
      </c>
    </row>
    <row r="758" s="287" customFormat="1" ht="18" customHeight="1" spans="1:7">
      <c r="A758" s="585"/>
      <c r="B758" s="547"/>
      <c r="C758" s="586"/>
      <c r="D758" s="586"/>
      <c r="E758" s="358" t="s">
        <v>1807</v>
      </c>
      <c r="F758" s="358" t="s">
        <v>10</v>
      </c>
      <c r="G758" s="358" t="s">
        <v>11</v>
      </c>
    </row>
    <row r="759" s="287" customFormat="1" ht="17.25" customHeight="1" spans="1:7">
      <c r="A759" s="585"/>
      <c r="B759" s="341" t="s">
        <v>2086</v>
      </c>
      <c r="C759" s="562" t="s">
        <v>2087</v>
      </c>
      <c r="D759" s="385" t="s">
        <v>1658</v>
      </c>
      <c r="E759" s="358">
        <f>F759-5</f>
        <v>44375</v>
      </c>
      <c r="F759" s="346">
        <v>44380</v>
      </c>
      <c r="G759" s="346">
        <f>F759+11</f>
        <v>44391</v>
      </c>
    </row>
    <row r="760" s="287" customFormat="1" ht="17.25" customHeight="1" spans="1:7">
      <c r="A760" s="585"/>
      <c r="B760" s="341" t="s">
        <v>875</v>
      </c>
      <c r="C760" s="341" t="s">
        <v>246</v>
      </c>
      <c r="D760" s="385"/>
      <c r="E760" s="358">
        <f>F760-5</f>
        <v>44382</v>
      </c>
      <c r="F760" s="346">
        <f>F759+7</f>
        <v>44387</v>
      </c>
      <c r="G760" s="346">
        <f>F760+11</f>
        <v>44398</v>
      </c>
    </row>
    <row r="761" s="287" customFormat="1" ht="17.25" customHeight="1" spans="1:7">
      <c r="A761" s="585"/>
      <c r="B761" s="341" t="s">
        <v>2089</v>
      </c>
      <c r="C761" s="562" t="s">
        <v>2075</v>
      </c>
      <c r="D761" s="385"/>
      <c r="E761" s="358">
        <f>F761-5</f>
        <v>44389</v>
      </c>
      <c r="F761" s="346">
        <f>F760+7</f>
        <v>44394</v>
      </c>
      <c r="G761" s="346">
        <f>F761+11</f>
        <v>44405</v>
      </c>
    </row>
    <row r="762" s="287" customFormat="1" ht="17.25" customHeight="1" spans="1:7">
      <c r="A762" s="585"/>
      <c r="B762" s="318" t="s">
        <v>2090</v>
      </c>
      <c r="C762" s="562" t="s">
        <v>2091</v>
      </c>
      <c r="D762" s="385"/>
      <c r="E762" s="358">
        <f>F762-5</f>
        <v>44396</v>
      </c>
      <c r="F762" s="346">
        <f>F761+7</f>
        <v>44401</v>
      </c>
      <c r="G762" s="346">
        <f>F762+11</f>
        <v>44412</v>
      </c>
    </row>
    <row r="763" s="287" customFormat="1" ht="17.25" customHeight="1" spans="2:7">
      <c r="B763" s="341" t="s">
        <v>2086</v>
      </c>
      <c r="C763" s="562" t="s">
        <v>2075</v>
      </c>
      <c r="D763" s="385"/>
      <c r="E763" s="358">
        <f>F763-5</f>
        <v>44403</v>
      </c>
      <c r="F763" s="346">
        <f>F762+7</f>
        <v>44408</v>
      </c>
      <c r="G763" s="346">
        <f>F763+11</f>
        <v>44419</v>
      </c>
    </row>
    <row r="764" s="288" customFormat="1" ht="18" customHeight="1" spans="1:7">
      <c r="A764" s="572" t="s">
        <v>389</v>
      </c>
      <c r="B764" s="572"/>
      <c r="C764" s="568"/>
      <c r="D764" s="406"/>
      <c r="E764" s="436"/>
      <c r="F764" s="436"/>
      <c r="G764" s="436"/>
    </row>
    <row r="765" s="287" customFormat="1" ht="18" customHeight="1" spans="1:7">
      <c r="A765" s="585"/>
      <c r="B765" s="545" t="s">
        <v>5</v>
      </c>
      <c r="C765" s="559" t="s">
        <v>6</v>
      </c>
      <c r="D765" s="559" t="s">
        <v>1804</v>
      </c>
      <c r="E765" s="358" t="s">
        <v>1805</v>
      </c>
      <c r="F765" s="358" t="s">
        <v>1806</v>
      </c>
      <c r="G765" s="358" t="s">
        <v>389</v>
      </c>
    </row>
    <row r="766" s="287" customFormat="1" ht="18" customHeight="1" spans="1:7">
      <c r="A766" s="585"/>
      <c r="B766" s="547"/>
      <c r="C766" s="586"/>
      <c r="D766" s="586"/>
      <c r="E766" s="358" t="s">
        <v>1807</v>
      </c>
      <c r="F766" s="358" t="s">
        <v>10</v>
      </c>
      <c r="G766" s="358" t="s">
        <v>11</v>
      </c>
    </row>
    <row r="767" s="287" customFormat="1" ht="17.25" customHeight="1" spans="1:7">
      <c r="A767" s="585"/>
      <c r="B767" s="341" t="s">
        <v>875</v>
      </c>
      <c r="C767" s="341" t="s">
        <v>246</v>
      </c>
      <c r="D767" s="517" t="s">
        <v>1663</v>
      </c>
      <c r="E767" s="358">
        <f>F767-5</f>
        <v>44377</v>
      </c>
      <c r="F767" s="346">
        <v>44382</v>
      </c>
      <c r="G767" s="346">
        <f>F767+9</f>
        <v>44391</v>
      </c>
    </row>
    <row r="768" s="287" customFormat="1" ht="17.25" customHeight="1" spans="1:7">
      <c r="A768" s="585"/>
      <c r="B768" s="341" t="s">
        <v>2118</v>
      </c>
      <c r="C768" s="341" t="s">
        <v>2120</v>
      </c>
      <c r="D768" s="518"/>
      <c r="E768" s="358">
        <f>F768-5</f>
        <v>44384</v>
      </c>
      <c r="F768" s="346">
        <f>F767+7</f>
        <v>44389</v>
      </c>
      <c r="G768" s="346">
        <f>F768+9</f>
        <v>44398</v>
      </c>
    </row>
    <row r="769" s="287" customFormat="1" ht="17.25" customHeight="1" spans="1:7">
      <c r="A769" s="585"/>
      <c r="B769" s="341" t="s">
        <v>2121</v>
      </c>
      <c r="C769" s="341" t="s">
        <v>2122</v>
      </c>
      <c r="D769" s="518"/>
      <c r="E769" s="358">
        <f>F769-5</f>
        <v>44391</v>
      </c>
      <c r="F769" s="346">
        <f>F768+7</f>
        <v>44396</v>
      </c>
      <c r="G769" s="346">
        <f>F769+9</f>
        <v>44405</v>
      </c>
    </row>
    <row r="770" s="287" customFormat="1" ht="17.25" customHeight="1" spans="1:7">
      <c r="A770" s="585"/>
      <c r="B770" s="341" t="s">
        <v>875</v>
      </c>
      <c r="C770" s="341" t="s">
        <v>246</v>
      </c>
      <c r="D770" s="518"/>
      <c r="E770" s="358">
        <f>F770-5</f>
        <v>44398</v>
      </c>
      <c r="F770" s="346">
        <f>F769+7</f>
        <v>44403</v>
      </c>
      <c r="G770" s="346">
        <f>F770+9</f>
        <v>44412</v>
      </c>
    </row>
    <row r="771" s="287" customFormat="1" ht="17.25" customHeight="1" spans="1:7">
      <c r="A771" s="585"/>
      <c r="B771" s="341" t="s">
        <v>2112</v>
      </c>
      <c r="C771" s="341" t="s">
        <v>2123</v>
      </c>
      <c r="D771" s="582"/>
      <c r="E771" s="358">
        <f>F771-5</f>
        <v>44405</v>
      </c>
      <c r="F771" s="346">
        <f>F770+7</f>
        <v>44410</v>
      </c>
      <c r="G771" s="346">
        <f>F771+9</f>
        <v>44419</v>
      </c>
    </row>
    <row r="772" s="286" customFormat="1" ht="15" spans="1:7">
      <c r="A772" s="587" t="s">
        <v>1327</v>
      </c>
      <c r="B772" s="588"/>
      <c r="E772" s="459"/>
      <c r="F772" s="569"/>
      <c r="G772" s="569"/>
    </row>
    <row r="773" s="287" customFormat="1" ht="15" customHeight="1" spans="1:7">
      <c r="A773" s="285"/>
      <c r="B773" s="545" t="s">
        <v>5</v>
      </c>
      <c r="C773" s="559" t="s">
        <v>6</v>
      </c>
      <c r="D773" s="559" t="s">
        <v>1804</v>
      </c>
      <c r="E773" s="556" t="s">
        <v>1805</v>
      </c>
      <c r="F773" s="556" t="s">
        <v>1806</v>
      </c>
      <c r="G773" s="556" t="s">
        <v>1327</v>
      </c>
    </row>
    <row r="774" s="287" customFormat="1" ht="15" spans="1:7">
      <c r="A774" s="285"/>
      <c r="B774" s="547"/>
      <c r="C774" s="586"/>
      <c r="D774" s="586"/>
      <c r="E774" s="559" t="s">
        <v>1807</v>
      </c>
      <c r="F774" s="559" t="s">
        <v>10</v>
      </c>
      <c r="G774" s="559" t="s">
        <v>11</v>
      </c>
    </row>
    <row r="775" s="287" customFormat="1" ht="15" spans="1:7">
      <c r="A775" s="285"/>
      <c r="B775" s="318" t="s">
        <v>283</v>
      </c>
      <c r="C775" s="562" t="s">
        <v>284</v>
      </c>
      <c r="D775" s="517" t="s">
        <v>2124</v>
      </c>
      <c r="E775" s="358">
        <f>F775-3</f>
        <v>44376</v>
      </c>
      <c r="F775" s="363">
        <v>44379</v>
      </c>
      <c r="G775" s="363">
        <f>F775+21</f>
        <v>44400</v>
      </c>
    </row>
    <row r="776" s="287" customFormat="1" ht="15" spans="1:7">
      <c r="A776" s="285"/>
      <c r="B776" s="318" t="s">
        <v>286</v>
      </c>
      <c r="C776" s="562" t="s">
        <v>287</v>
      </c>
      <c r="D776" s="518"/>
      <c r="E776" s="358">
        <f>F776-3</f>
        <v>44383</v>
      </c>
      <c r="F776" s="363">
        <f>F775+7</f>
        <v>44386</v>
      </c>
      <c r="G776" s="363">
        <f>F776+21</f>
        <v>44407</v>
      </c>
    </row>
    <row r="777" s="287" customFormat="1" ht="15" spans="1:7">
      <c r="A777" s="285"/>
      <c r="B777" s="341" t="s">
        <v>875</v>
      </c>
      <c r="C777" s="341" t="s">
        <v>246</v>
      </c>
      <c r="D777" s="518"/>
      <c r="E777" s="358">
        <f>F777-3</f>
        <v>44390</v>
      </c>
      <c r="F777" s="363">
        <f>F776+7</f>
        <v>44393</v>
      </c>
      <c r="G777" s="363">
        <f>F777+21</f>
        <v>44414</v>
      </c>
    </row>
    <row r="778" s="287" customFormat="1" ht="15" spans="1:7">
      <c r="A778" s="285"/>
      <c r="B778" s="341" t="s">
        <v>875</v>
      </c>
      <c r="C778" s="341" t="s">
        <v>246</v>
      </c>
      <c r="D778" s="518"/>
      <c r="E778" s="358">
        <f>F778-3</f>
        <v>44397</v>
      </c>
      <c r="F778" s="363">
        <f>F777+7</f>
        <v>44400</v>
      </c>
      <c r="G778" s="363">
        <f>F778+21</f>
        <v>44421</v>
      </c>
    </row>
    <row r="779" s="287" customFormat="1" ht="15" spans="1:7">
      <c r="A779" s="285"/>
      <c r="B779" s="318"/>
      <c r="C779" s="589"/>
      <c r="D779" s="582"/>
      <c r="E779" s="358">
        <f>F779-3</f>
        <v>44404</v>
      </c>
      <c r="F779" s="363">
        <f>F778+7</f>
        <v>44407</v>
      </c>
      <c r="G779" s="363">
        <f>F779+21</f>
        <v>44428</v>
      </c>
    </row>
    <row r="780" s="287" customFormat="1" ht="15" hidden="1" spans="1:7">
      <c r="A780" s="285"/>
      <c r="B780" s="463"/>
      <c r="C780" s="434"/>
      <c r="D780" s="392"/>
      <c r="E780" s="394"/>
      <c r="F780" s="590"/>
      <c r="G780" s="590"/>
    </row>
    <row r="781" s="286" customFormat="1" ht="15" hidden="1" spans="1:7">
      <c r="A781" s="587" t="s">
        <v>1327</v>
      </c>
      <c r="B781" s="588"/>
      <c r="E781" s="459"/>
      <c r="F781" s="569"/>
      <c r="G781" s="569"/>
    </row>
    <row r="782" s="287" customFormat="1" ht="15" hidden="1" customHeight="1" spans="1:7">
      <c r="A782" s="285"/>
      <c r="B782" s="591" t="s">
        <v>5</v>
      </c>
      <c r="C782" s="559" t="s">
        <v>6</v>
      </c>
      <c r="D782" s="559" t="s">
        <v>1804</v>
      </c>
      <c r="E782" s="556" t="s">
        <v>1805</v>
      </c>
      <c r="F782" s="556" t="s">
        <v>1806</v>
      </c>
      <c r="G782" s="556" t="s">
        <v>1327</v>
      </c>
    </row>
    <row r="783" s="287" customFormat="1" ht="15" hidden="1" spans="1:7">
      <c r="A783" s="285"/>
      <c r="B783" s="592"/>
      <c r="C783" s="586"/>
      <c r="D783" s="586"/>
      <c r="E783" s="559" t="s">
        <v>1807</v>
      </c>
      <c r="F783" s="559" t="s">
        <v>10</v>
      </c>
      <c r="G783" s="559" t="s">
        <v>11</v>
      </c>
    </row>
    <row r="784" s="287" customFormat="1" ht="15" hidden="1" spans="1:7">
      <c r="A784" s="285"/>
      <c r="B784" s="318"/>
      <c r="C784" s="562"/>
      <c r="D784" s="517" t="s">
        <v>1597</v>
      </c>
      <c r="E784" s="358">
        <f>F784-3</f>
        <v>44380</v>
      </c>
      <c r="F784" s="363">
        <v>44383</v>
      </c>
      <c r="G784" s="363">
        <f>F784+21</f>
        <v>44404</v>
      </c>
    </row>
    <row r="785" s="287" customFormat="1" ht="15" hidden="1" spans="1:7">
      <c r="A785" s="285"/>
      <c r="B785" s="318"/>
      <c r="C785" s="562"/>
      <c r="D785" s="518"/>
      <c r="E785" s="358">
        <f>F785-3</f>
        <v>44387</v>
      </c>
      <c r="F785" s="363">
        <f>F784+7</f>
        <v>44390</v>
      </c>
      <c r="G785" s="363">
        <f>F785+21</f>
        <v>44411</v>
      </c>
    </row>
    <row r="786" s="287" customFormat="1" ht="15" hidden="1" spans="1:7">
      <c r="A786" s="285"/>
      <c r="B786" s="318"/>
      <c r="C786" s="562"/>
      <c r="D786" s="518"/>
      <c r="E786" s="358">
        <f>F786-3</f>
        <v>44394</v>
      </c>
      <c r="F786" s="363">
        <f>F785+7</f>
        <v>44397</v>
      </c>
      <c r="G786" s="363">
        <f>F786+21</f>
        <v>44418</v>
      </c>
    </row>
    <row r="787" s="287" customFormat="1" ht="15" hidden="1" spans="1:7">
      <c r="A787" s="285"/>
      <c r="B787" s="318"/>
      <c r="C787" s="562"/>
      <c r="D787" s="518"/>
      <c r="E787" s="358">
        <f>F787-3</f>
        <v>44401</v>
      </c>
      <c r="F787" s="363">
        <f>F786+7</f>
        <v>44404</v>
      </c>
      <c r="G787" s="363">
        <f>F787+21</f>
        <v>44425</v>
      </c>
    </row>
    <row r="788" s="287" customFormat="1" ht="15" hidden="1" spans="1:7">
      <c r="A788" s="285"/>
      <c r="B788" s="318"/>
      <c r="C788" s="589"/>
      <c r="D788" s="582"/>
      <c r="E788" s="358">
        <f>F788-3</f>
        <v>44408</v>
      </c>
      <c r="F788" s="363">
        <f>F787+7</f>
        <v>44411</v>
      </c>
      <c r="G788" s="363">
        <f>F788+21</f>
        <v>44432</v>
      </c>
    </row>
    <row r="789" s="287" customFormat="1" ht="15" spans="1:7">
      <c r="A789" s="285"/>
      <c r="B789" s="463"/>
      <c r="C789" s="434"/>
      <c r="D789" s="392"/>
      <c r="E789" s="394"/>
      <c r="F789" s="590"/>
      <c r="G789" s="590"/>
    </row>
    <row r="790" s="297" customFormat="1" ht="18" customHeight="1" spans="1:7">
      <c r="A790" s="572" t="s">
        <v>1353</v>
      </c>
      <c r="B790" s="572"/>
      <c r="C790" s="593"/>
      <c r="D790" s="594"/>
      <c r="E790" s="595"/>
      <c r="F790" s="595"/>
      <c r="G790" s="595"/>
    </row>
    <row r="791" s="287" customFormat="1" ht="18" hidden="1" customHeight="1" spans="1:7">
      <c r="A791" s="585"/>
      <c r="B791" s="596" t="s">
        <v>5</v>
      </c>
      <c r="C791" s="559" t="s">
        <v>6</v>
      </c>
      <c r="D791" s="559" t="s">
        <v>1804</v>
      </c>
      <c r="E791" s="358" t="s">
        <v>1805</v>
      </c>
      <c r="F791" s="358" t="s">
        <v>1806</v>
      </c>
      <c r="G791" s="358" t="s">
        <v>1353</v>
      </c>
    </row>
    <row r="792" s="287" customFormat="1" ht="18" hidden="1" customHeight="1" spans="1:7">
      <c r="A792" s="585"/>
      <c r="B792" s="597"/>
      <c r="C792" s="586"/>
      <c r="D792" s="586"/>
      <c r="E792" s="358" t="s">
        <v>1807</v>
      </c>
      <c r="F792" s="358" t="s">
        <v>10</v>
      </c>
      <c r="G792" s="358" t="s">
        <v>11</v>
      </c>
    </row>
    <row r="793" s="287" customFormat="1" ht="17.25" hidden="1" customHeight="1" spans="1:7">
      <c r="A793" s="585"/>
      <c r="B793" s="341"/>
      <c r="C793" s="341"/>
      <c r="D793" s="385" t="s">
        <v>2125</v>
      </c>
      <c r="E793" s="358">
        <f>F793-5</f>
        <v>43739</v>
      </c>
      <c r="F793" s="346">
        <v>43744</v>
      </c>
      <c r="G793" s="346">
        <f>F793+18</f>
        <v>43762</v>
      </c>
    </row>
    <row r="794" s="287" customFormat="1" ht="17.25" hidden="1" customHeight="1" spans="1:7">
      <c r="A794" s="585"/>
      <c r="B794" s="341"/>
      <c r="C794" s="341"/>
      <c r="D794" s="385"/>
      <c r="E794" s="358">
        <f>F794-5</f>
        <v>43746</v>
      </c>
      <c r="F794" s="346">
        <f>F793+7</f>
        <v>43751</v>
      </c>
      <c r="G794" s="346">
        <f>F794+18</f>
        <v>43769</v>
      </c>
    </row>
    <row r="795" s="287" customFormat="1" ht="17.25" hidden="1" customHeight="1" spans="1:7">
      <c r="A795" s="585"/>
      <c r="B795" s="341"/>
      <c r="C795" s="341"/>
      <c r="D795" s="385"/>
      <c r="E795" s="358">
        <f>F795-5</f>
        <v>43753</v>
      </c>
      <c r="F795" s="346">
        <f>F794+7</f>
        <v>43758</v>
      </c>
      <c r="G795" s="346">
        <f>F795+18</f>
        <v>43776</v>
      </c>
    </row>
    <row r="796" s="287" customFormat="1" ht="17.25" hidden="1" customHeight="1" spans="1:7">
      <c r="A796" s="585"/>
      <c r="B796" s="341"/>
      <c r="C796" s="341"/>
      <c r="D796" s="385"/>
      <c r="E796" s="358">
        <f>F796-5</f>
        <v>43760</v>
      </c>
      <c r="F796" s="346">
        <f>F795+7</f>
        <v>43765</v>
      </c>
      <c r="G796" s="346">
        <f>F796+18</f>
        <v>43783</v>
      </c>
    </row>
    <row r="797" s="287" customFormat="1" ht="17.25" hidden="1" customHeight="1" spans="2:7">
      <c r="B797" s="341"/>
      <c r="C797" s="562"/>
      <c r="D797" s="385"/>
      <c r="E797" s="358">
        <f>F797-5</f>
        <v>43767</v>
      </c>
      <c r="F797" s="346">
        <f>F796+7</f>
        <v>43772</v>
      </c>
      <c r="G797" s="346">
        <f>F797+18</f>
        <v>43790</v>
      </c>
    </row>
    <row r="798" s="287" customFormat="1" ht="18" customHeight="1" spans="1:7">
      <c r="A798" s="585"/>
      <c r="B798" s="545" t="s">
        <v>5</v>
      </c>
      <c r="C798" s="559" t="s">
        <v>6</v>
      </c>
      <c r="D798" s="559" t="s">
        <v>1804</v>
      </c>
      <c r="E798" s="358" t="s">
        <v>1805</v>
      </c>
      <c r="F798" s="358" t="s">
        <v>1806</v>
      </c>
      <c r="G798" s="358" t="s">
        <v>1353</v>
      </c>
    </row>
    <row r="799" s="287" customFormat="1" ht="20.25" customHeight="1" spans="1:7">
      <c r="A799" s="585"/>
      <c r="B799" s="547"/>
      <c r="C799" s="586"/>
      <c r="D799" s="586"/>
      <c r="E799" s="358" t="s">
        <v>1807</v>
      </c>
      <c r="F799" s="358" t="s">
        <v>10</v>
      </c>
      <c r="G799" s="358" t="s">
        <v>11</v>
      </c>
    </row>
    <row r="800" s="287" customFormat="1" ht="17.25" customHeight="1" spans="1:7">
      <c r="A800" s="585"/>
      <c r="B800" s="341" t="s">
        <v>875</v>
      </c>
      <c r="C800" s="341" t="s">
        <v>246</v>
      </c>
      <c r="D800" s="385" t="s">
        <v>2126</v>
      </c>
      <c r="E800" s="358">
        <f>F800-5</f>
        <v>44376</v>
      </c>
      <c r="F800" s="346">
        <v>44381</v>
      </c>
      <c r="G800" s="346">
        <f>F800+18</f>
        <v>44399</v>
      </c>
    </row>
    <row r="801" s="287" customFormat="1" ht="17.25" customHeight="1" spans="1:7">
      <c r="A801" s="585"/>
      <c r="B801" s="341" t="s">
        <v>1359</v>
      </c>
      <c r="C801" s="341" t="s">
        <v>101</v>
      </c>
      <c r="D801" s="385"/>
      <c r="E801" s="358">
        <f>F801-5</f>
        <v>44383</v>
      </c>
      <c r="F801" s="346">
        <f>F800+7</f>
        <v>44388</v>
      </c>
      <c r="G801" s="346">
        <f>F801+18</f>
        <v>44406</v>
      </c>
    </row>
    <row r="802" s="287" customFormat="1" ht="17.25" customHeight="1" spans="1:8">
      <c r="A802" s="585"/>
      <c r="B802" s="341" t="s">
        <v>1360</v>
      </c>
      <c r="C802" s="341" t="s">
        <v>1361</v>
      </c>
      <c r="D802" s="385"/>
      <c r="E802" s="358">
        <f>F802-5</f>
        <v>44390</v>
      </c>
      <c r="F802" s="346">
        <f>F801+7</f>
        <v>44395</v>
      </c>
      <c r="G802" s="346">
        <f>F802+18</f>
        <v>44413</v>
      </c>
      <c r="H802" s="598"/>
    </row>
    <row r="803" s="287" customFormat="1" ht="17.25" customHeight="1" spans="1:7">
      <c r="A803" s="585"/>
      <c r="B803" s="341" t="s">
        <v>1362</v>
      </c>
      <c r="C803" s="341" t="s">
        <v>1363</v>
      </c>
      <c r="D803" s="385"/>
      <c r="E803" s="358">
        <f>F803-5</f>
        <v>44397</v>
      </c>
      <c r="F803" s="346">
        <f>F802+7</f>
        <v>44402</v>
      </c>
      <c r="G803" s="346">
        <f>F803+18</f>
        <v>44420</v>
      </c>
    </row>
    <row r="804" s="287" customFormat="1" ht="17.25" customHeight="1" spans="2:7">
      <c r="B804" s="341"/>
      <c r="C804" s="562"/>
      <c r="D804" s="385"/>
      <c r="E804" s="358">
        <f>F804-5</f>
        <v>44404</v>
      </c>
      <c r="F804" s="346">
        <f>F803+7</f>
        <v>44409</v>
      </c>
      <c r="G804" s="346">
        <f>F804+18</f>
        <v>44427</v>
      </c>
    </row>
    <row r="805" s="286" customFormat="1" ht="15" spans="1:7">
      <c r="A805" s="587" t="s">
        <v>547</v>
      </c>
      <c r="B805" s="587"/>
      <c r="C805" s="599"/>
      <c r="D805" s="600"/>
      <c r="E805" s="601"/>
      <c r="F805" s="602"/>
      <c r="G805" s="602"/>
    </row>
    <row r="806" s="287" customFormat="1" ht="15" spans="1:7">
      <c r="A806" s="603"/>
      <c r="B806" s="545" t="s">
        <v>5</v>
      </c>
      <c r="C806" s="559" t="s">
        <v>6</v>
      </c>
      <c r="D806" s="604" t="s">
        <v>1804</v>
      </c>
      <c r="E806" s="358" t="s">
        <v>1805</v>
      </c>
      <c r="F806" s="358" t="s">
        <v>1806</v>
      </c>
      <c r="G806" s="358" t="s">
        <v>547</v>
      </c>
    </row>
    <row r="807" s="287" customFormat="1" ht="15" spans="1:7">
      <c r="A807" s="603"/>
      <c r="B807" s="580"/>
      <c r="C807" s="581"/>
      <c r="D807" s="605"/>
      <c r="E807" s="358" t="s">
        <v>1807</v>
      </c>
      <c r="F807" s="358" t="s">
        <v>10</v>
      </c>
      <c r="G807" s="358" t="s">
        <v>11</v>
      </c>
    </row>
    <row r="808" s="287" customFormat="1" ht="15" spans="1:7">
      <c r="A808" s="603"/>
      <c r="B808" s="341" t="s">
        <v>875</v>
      </c>
      <c r="C808" s="341" t="s">
        <v>246</v>
      </c>
      <c r="D808" s="421" t="s">
        <v>1658</v>
      </c>
      <c r="E808" s="474">
        <f>F808-5</f>
        <v>44373</v>
      </c>
      <c r="F808" s="358">
        <v>44378</v>
      </c>
      <c r="G808" s="358">
        <f>F808+21</f>
        <v>44399</v>
      </c>
    </row>
    <row r="809" s="287" customFormat="1" ht="15" spans="1:7">
      <c r="A809" s="603"/>
      <c r="B809" s="341" t="s">
        <v>223</v>
      </c>
      <c r="C809" s="341" t="s">
        <v>224</v>
      </c>
      <c r="D809" s="500"/>
      <c r="E809" s="474">
        <f>F809-5</f>
        <v>44380</v>
      </c>
      <c r="F809" s="358">
        <f>F808+7</f>
        <v>44385</v>
      </c>
      <c r="G809" s="358">
        <f>F809+17</f>
        <v>44402</v>
      </c>
    </row>
    <row r="810" s="287" customFormat="1" ht="15" spans="1:7">
      <c r="A810" s="603"/>
      <c r="B810" s="341" t="s">
        <v>2127</v>
      </c>
      <c r="C810" s="341" t="s">
        <v>2128</v>
      </c>
      <c r="D810" s="500"/>
      <c r="E810" s="474">
        <f>F810-5</f>
        <v>44387</v>
      </c>
      <c r="F810" s="358">
        <f>F809+7</f>
        <v>44392</v>
      </c>
      <c r="G810" s="358">
        <f>F810+17</f>
        <v>44409</v>
      </c>
    </row>
    <row r="811" s="287" customFormat="1" ht="15" spans="1:7">
      <c r="A811" s="603"/>
      <c r="B811" s="341" t="s">
        <v>875</v>
      </c>
      <c r="C811" s="341" t="s">
        <v>246</v>
      </c>
      <c r="D811" s="500"/>
      <c r="E811" s="474">
        <f>F811-5</f>
        <v>44394</v>
      </c>
      <c r="F811" s="358">
        <f>F810+7</f>
        <v>44399</v>
      </c>
      <c r="G811" s="358">
        <f>F811+17</f>
        <v>44416</v>
      </c>
    </row>
    <row r="812" s="287" customFormat="1" ht="15.95" customHeight="1" spans="1:7">
      <c r="A812" s="603"/>
      <c r="B812" s="341" t="s">
        <v>2129</v>
      </c>
      <c r="C812" s="562" t="s">
        <v>2130</v>
      </c>
      <c r="D812" s="425"/>
      <c r="E812" s="474">
        <f>F812-5</f>
        <v>44401</v>
      </c>
      <c r="F812" s="358">
        <f>F811+7</f>
        <v>44406</v>
      </c>
      <c r="G812" s="358">
        <f>F812+17</f>
        <v>44423</v>
      </c>
    </row>
    <row r="813" s="288" customFormat="1" ht="15" spans="1:7">
      <c r="A813" s="572" t="s">
        <v>1307</v>
      </c>
      <c r="B813" s="572"/>
      <c r="C813" s="606"/>
      <c r="D813" s="607"/>
      <c r="E813" s="608"/>
      <c r="F813" s="609"/>
      <c r="G813" s="609"/>
    </row>
    <row r="814" s="287" customFormat="1" ht="15" spans="1:7">
      <c r="A814" s="603"/>
      <c r="B814" s="545" t="s">
        <v>5</v>
      </c>
      <c r="C814" s="559" t="s">
        <v>6</v>
      </c>
      <c r="D814" s="559" t="s">
        <v>1804</v>
      </c>
      <c r="E814" s="358" t="s">
        <v>1805</v>
      </c>
      <c r="F814" s="358" t="s">
        <v>1806</v>
      </c>
      <c r="G814" s="358" t="s">
        <v>1307</v>
      </c>
    </row>
    <row r="815" s="287" customFormat="1" ht="15" spans="1:7">
      <c r="A815" s="603"/>
      <c r="B815" s="547"/>
      <c r="C815" s="586"/>
      <c r="D815" s="586"/>
      <c r="E815" s="358" t="s">
        <v>1807</v>
      </c>
      <c r="F815" s="358" t="s">
        <v>10</v>
      </c>
      <c r="G815" s="358" t="s">
        <v>11</v>
      </c>
    </row>
    <row r="816" s="287" customFormat="1" ht="15" spans="1:7">
      <c r="A816" s="603"/>
      <c r="B816" s="350" t="s">
        <v>1374</v>
      </c>
      <c r="C816" s="542" t="s">
        <v>64</v>
      </c>
      <c r="D816" s="385" t="s">
        <v>1658</v>
      </c>
      <c r="E816" s="474">
        <f>F816-5</f>
        <v>44379</v>
      </c>
      <c r="F816" s="358">
        <v>44384</v>
      </c>
      <c r="G816" s="358">
        <f>F816+21</f>
        <v>44405</v>
      </c>
    </row>
    <row r="817" s="287" customFormat="1" ht="15" spans="1:7">
      <c r="A817" s="603"/>
      <c r="B817" s="350" t="s">
        <v>542</v>
      </c>
      <c r="C817" s="341" t="s">
        <v>543</v>
      </c>
      <c r="D817" s="385"/>
      <c r="E817" s="474">
        <f>F817-5</f>
        <v>44386</v>
      </c>
      <c r="F817" s="358">
        <f>F816+7</f>
        <v>44391</v>
      </c>
      <c r="G817" s="358">
        <f>F817+21</f>
        <v>44412</v>
      </c>
    </row>
    <row r="818" s="287" customFormat="1" ht="15" spans="1:7">
      <c r="A818" s="603"/>
      <c r="B818" s="350" t="s">
        <v>1375</v>
      </c>
      <c r="C818" s="341" t="s">
        <v>545</v>
      </c>
      <c r="D818" s="385"/>
      <c r="E818" s="474">
        <f>F818-5</f>
        <v>44393</v>
      </c>
      <c r="F818" s="358">
        <f>F817+7</f>
        <v>44398</v>
      </c>
      <c r="G818" s="358">
        <f>F818+21</f>
        <v>44419</v>
      </c>
    </row>
    <row r="819" s="287" customFormat="1" ht="15" spans="1:7">
      <c r="A819" s="603"/>
      <c r="B819" s="350" t="s">
        <v>546</v>
      </c>
      <c r="C819" s="341" t="s">
        <v>13</v>
      </c>
      <c r="D819" s="385"/>
      <c r="E819" s="474">
        <f>F819-5</f>
        <v>44400</v>
      </c>
      <c r="F819" s="358">
        <f>F818+7</f>
        <v>44405</v>
      </c>
      <c r="G819" s="358">
        <f>F819+21</f>
        <v>44426</v>
      </c>
    </row>
    <row r="820" s="287" customFormat="1" ht="15" spans="1:7">
      <c r="A820" s="603"/>
      <c r="B820" s="350"/>
      <c r="C820" s="350"/>
      <c r="D820" s="385"/>
      <c r="E820" s="474">
        <f>F820-5</f>
        <v>44407</v>
      </c>
      <c r="F820" s="358">
        <f>F819+7</f>
        <v>44412</v>
      </c>
      <c r="G820" s="358">
        <f>F820+21</f>
        <v>44433</v>
      </c>
    </row>
    <row r="821" s="286" customFormat="1" ht="15" hidden="1" spans="1:7">
      <c r="A821" s="587" t="s">
        <v>1307</v>
      </c>
      <c r="B821" s="587"/>
      <c r="C821" s="599"/>
      <c r="D821" s="600"/>
      <c r="E821" s="601"/>
      <c r="F821" s="602"/>
      <c r="G821" s="602"/>
    </row>
    <row r="822" s="287" customFormat="1" ht="15" hidden="1" spans="1:7">
      <c r="A822" s="603"/>
      <c r="B822" s="554" t="s">
        <v>5</v>
      </c>
      <c r="C822" s="559" t="s">
        <v>6</v>
      </c>
      <c r="D822" s="604" t="s">
        <v>1804</v>
      </c>
      <c r="E822" s="358" t="s">
        <v>1805</v>
      </c>
      <c r="F822" s="358" t="s">
        <v>1806</v>
      </c>
      <c r="G822" s="358" t="s">
        <v>547</v>
      </c>
    </row>
    <row r="823" s="287" customFormat="1" ht="15" hidden="1" spans="1:7">
      <c r="A823" s="603"/>
      <c r="B823" s="610"/>
      <c r="C823" s="581"/>
      <c r="D823" s="605"/>
      <c r="E823" s="358" t="s">
        <v>1807</v>
      </c>
      <c r="F823" s="358" t="s">
        <v>10</v>
      </c>
      <c r="G823" s="358" t="s">
        <v>11</v>
      </c>
    </row>
    <row r="824" s="287" customFormat="1" ht="15" hidden="1" spans="1:7">
      <c r="A824" s="603"/>
      <c r="B824" s="341"/>
      <c r="C824" s="341"/>
      <c r="D824" s="421" t="s">
        <v>1606</v>
      </c>
      <c r="E824" s="474">
        <f>F824-6</f>
        <v>44343</v>
      </c>
      <c r="F824" s="358">
        <v>44349</v>
      </c>
      <c r="G824" s="358">
        <f>F824+23</f>
        <v>44372</v>
      </c>
    </row>
    <row r="825" s="287" customFormat="1" ht="15" hidden="1" spans="1:7">
      <c r="A825" s="603"/>
      <c r="B825" s="341"/>
      <c r="C825" s="341"/>
      <c r="D825" s="500"/>
      <c r="E825" s="474">
        <f>F825-6</f>
        <v>44350</v>
      </c>
      <c r="F825" s="358">
        <f>F824+7</f>
        <v>44356</v>
      </c>
      <c r="G825" s="358">
        <f>F825+23</f>
        <v>44379</v>
      </c>
    </row>
    <row r="826" s="287" customFormat="1" ht="15" hidden="1" spans="1:7">
      <c r="A826" s="603"/>
      <c r="B826" s="341"/>
      <c r="C826" s="341"/>
      <c r="D826" s="500"/>
      <c r="E826" s="474">
        <f>F826-6</f>
        <v>44357</v>
      </c>
      <c r="F826" s="358">
        <f>F825+7</f>
        <v>44363</v>
      </c>
      <c r="G826" s="358">
        <f>F826+23</f>
        <v>44386</v>
      </c>
    </row>
    <row r="827" s="287" customFormat="1" ht="15" hidden="1" spans="1:7">
      <c r="A827" s="603"/>
      <c r="B827" s="341"/>
      <c r="C827" s="341"/>
      <c r="D827" s="500"/>
      <c r="E827" s="474">
        <f>F827-6</f>
        <v>44364</v>
      </c>
      <c r="F827" s="358">
        <f>F826+7</f>
        <v>44370</v>
      </c>
      <c r="G827" s="358">
        <f>F827+23</f>
        <v>44393</v>
      </c>
    </row>
    <row r="828" s="287" customFormat="1" ht="15.95" hidden="1" customHeight="1" spans="1:7">
      <c r="A828" s="603"/>
      <c r="B828" s="341"/>
      <c r="C828" s="562"/>
      <c r="D828" s="425"/>
      <c r="E828" s="474">
        <f>F828-6</f>
        <v>44371</v>
      </c>
      <c r="F828" s="358">
        <f>F827+7</f>
        <v>44377</v>
      </c>
      <c r="G828" s="358">
        <f>F828+23</f>
        <v>44400</v>
      </c>
    </row>
    <row r="829" s="288" customFormat="1" ht="15" spans="1:7">
      <c r="A829" s="587" t="s">
        <v>520</v>
      </c>
      <c r="B829" s="587"/>
      <c r="C829" s="606"/>
      <c r="D829" s="607"/>
      <c r="E829" s="608"/>
      <c r="F829" s="609"/>
      <c r="G829" s="609"/>
    </row>
    <row r="830" s="287" customFormat="1" ht="15" spans="1:7">
      <c r="A830" s="603"/>
      <c r="B830" s="545" t="s">
        <v>5</v>
      </c>
      <c r="C830" s="559" t="s">
        <v>6</v>
      </c>
      <c r="D830" s="559" t="s">
        <v>1804</v>
      </c>
      <c r="E830" s="358" t="s">
        <v>1805</v>
      </c>
      <c r="F830" s="358" t="s">
        <v>1806</v>
      </c>
      <c r="G830" s="358" t="s">
        <v>520</v>
      </c>
    </row>
    <row r="831" s="287" customFormat="1" ht="15" spans="1:7">
      <c r="A831" s="603"/>
      <c r="B831" s="547"/>
      <c r="C831" s="586"/>
      <c r="D831" s="586"/>
      <c r="E831" s="358" t="s">
        <v>1807</v>
      </c>
      <c r="F831" s="358" t="s">
        <v>10</v>
      </c>
      <c r="G831" s="358" t="s">
        <v>11</v>
      </c>
    </row>
    <row r="832" s="287" customFormat="1" ht="15" spans="1:7">
      <c r="A832" s="603"/>
      <c r="B832" s="350" t="s">
        <v>875</v>
      </c>
      <c r="C832" s="542" t="s">
        <v>246</v>
      </c>
      <c r="D832" s="385" t="s">
        <v>1658</v>
      </c>
      <c r="E832" s="474">
        <f>F832-5</f>
        <v>44376</v>
      </c>
      <c r="F832" s="358">
        <v>44381</v>
      </c>
      <c r="G832" s="358">
        <f>F832+21</f>
        <v>44402</v>
      </c>
    </row>
    <row r="833" s="287" customFormat="1" ht="15" spans="1:7">
      <c r="A833" s="603"/>
      <c r="B833" s="350" t="s">
        <v>1378</v>
      </c>
      <c r="C833" s="550" t="s">
        <v>1379</v>
      </c>
      <c r="D833" s="385"/>
      <c r="E833" s="474">
        <f>F833-5</f>
        <v>44383</v>
      </c>
      <c r="F833" s="358">
        <f>F832+7</f>
        <v>44388</v>
      </c>
      <c r="G833" s="358">
        <f>F833+21</f>
        <v>44409</v>
      </c>
    </row>
    <row r="834" s="287" customFormat="1" ht="15" spans="1:7">
      <c r="A834" s="603"/>
      <c r="B834" s="350" t="s">
        <v>875</v>
      </c>
      <c r="C834" s="542" t="s">
        <v>246</v>
      </c>
      <c r="D834" s="385"/>
      <c r="E834" s="474">
        <f>F834-5</f>
        <v>44390</v>
      </c>
      <c r="F834" s="358">
        <f>F833+7</f>
        <v>44395</v>
      </c>
      <c r="G834" s="358">
        <f>F834+21</f>
        <v>44416</v>
      </c>
    </row>
    <row r="835" s="287" customFormat="1" ht="15" spans="1:7">
      <c r="A835" s="603"/>
      <c r="B835" s="350" t="s">
        <v>875</v>
      </c>
      <c r="C835" s="550" t="s">
        <v>246</v>
      </c>
      <c r="D835" s="385"/>
      <c r="E835" s="474">
        <f>F835-5</f>
        <v>44397</v>
      </c>
      <c r="F835" s="358">
        <f>F834+7</f>
        <v>44402</v>
      </c>
      <c r="G835" s="358">
        <f>F835+21</f>
        <v>44423</v>
      </c>
    </row>
    <row r="836" s="287" customFormat="1" ht="15" spans="1:7">
      <c r="A836" s="603"/>
      <c r="B836" s="350" t="s">
        <v>1380</v>
      </c>
      <c r="C836" s="542" t="s">
        <v>1381</v>
      </c>
      <c r="D836" s="385"/>
      <c r="E836" s="474">
        <f>F836-5</f>
        <v>44404</v>
      </c>
      <c r="F836" s="358">
        <f>F835+7</f>
        <v>44409</v>
      </c>
      <c r="G836" s="358">
        <f>F836+21</f>
        <v>44430</v>
      </c>
    </row>
    <row r="837" s="288" customFormat="1" ht="15" hidden="1" customHeight="1" spans="1:7">
      <c r="A837" s="572" t="s">
        <v>262</v>
      </c>
      <c r="B837" s="572"/>
      <c r="C837" s="568"/>
      <c r="D837" s="611"/>
      <c r="E837" s="436"/>
      <c r="F837" s="436"/>
      <c r="G837" s="436"/>
    </row>
    <row r="838" s="287" customFormat="1" hidden="1" customHeight="1" spans="1:7">
      <c r="A838" s="585"/>
      <c r="B838" s="554" t="s">
        <v>5</v>
      </c>
      <c r="C838" s="559" t="s">
        <v>6</v>
      </c>
      <c r="D838" s="559" t="s">
        <v>1804</v>
      </c>
      <c r="E838" s="358" t="s">
        <v>1805</v>
      </c>
      <c r="F838" s="358" t="s">
        <v>1806</v>
      </c>
      <c r="G838" s="358" t="s">
        <v>262</v>
      </c>
    </row>
    <row r="839" s="287" customFormat="1" hidden="1" customHeight="1" spans="1:7">
      <c r="A839" s="585"/>
      <c r="B839" s="557"/>
      <c r="C839" s="586"/>
      <c r="D839" s="586"/>
      <c r="E839" s="358" t="s">
        <v>1807</v>
      </c>
      <c r="F839" s="358" t="s">
        <v>10</v>
      </c>
      <c r="G839" s="358" t="s">
        <v>11</v>
      </c>
    </row>
    <row r="840" s="287" customFormat="1" hidden="1" customHeight="1" spans="1:7">
      <c r="A840" s="585"/>
      <c r="B840" s="341" t="s">
        <v>2131</v>
      </c>
      <c r="C840" s="562" t="s">
        <v>2132</v>
      </c>
      <c r="D840" s="385" t="s">
        <v>2133</v>
      </c>
      <c r="E840" s="474">
        <f>F840-4</f>
        <v>44252</v>
      </c>
      <c r="F840" s="358">
        <v>44256</v>
      </c>
      <c r="G840" s="358">
        <f>F840+16</f>
        <v>44272</v>
      </c>
    </row>
    <row r="841" s="287" customFormat="1" hidden="1" customHeight="1" spans="1:7">
      <c r="A841" s="585"/>
      <c r="B841" s="341" t="s">
        <v>2134</v>
      </c>
      <c r="C841" s="562" t="s">
        <v>2135</v>
      </c>
      <c r="D841" s="385"/>
      <c r="E841" s="474">
        <f>F841-4</f>
        <v>44259</v>
      </c>
      <c r="F841" s="358">
        <f>F840+7</f>
        <v>44263</v>
      </c>
      <c r="G841" s="358">
        <f>F841+16</f>
        <v>44279</v>
      </c>
    </row>
    <row r="842" s="287" customFormat="1" hidden="1" customHeight="1" spans="1:7">
      <c r="A842" s="585"/>
      <c r="B842" s="341" t="s">
        <v>2136</v>
      </c>
      <c r="C842" s="562" t="s">
        <v>2137</v>
      </c>
      <c r="D842" s="385"/>
      <c r="E842" s="474">
        <f>F842-4</f>
        <v>44266</v>
      </c>
      <c r="F842" s="358">
        <f>F841+7</f>
        <v>44270</v>
      </c>
      <c r="G842" s="358">
        <f>F842+16</f>
        <v>44286</v>
      </c>
    </row>
    <row r="843" s="287" customFormat="1" hidden="1" customHeight="1" spans="1:7">
      <c r="A843" s="585"/>
      <c r="B843" s="341" t="s">
        <v>2138</v>
      </c>
      <c r="C843" s="562" t="s">
        <v>2139</v>
      </c>
      <c r="D843" s="385"/>
      <c r="E843" s="474">
        <f>F843-4</f>
        <v>44273</v>
      </c>
      <c r="F843" s="358">
        <f>F842+7</f>
        <v>44277</v>
      </c>
      <c r="G843" s="358">
        <f>F843+16</f>
        <v>44293</v>
      </c>
    </row>
    <row r="844" s="287" customFormat="1" hidden="1" customHeight="1" spans="1:7">
      <c r="A844" s="585"/>
      <c r="B844" s="350" t="s">
        <v>875</v>
      </c>
      <c r="C844" s="341" t="s">
        <v>246</v>
      </c>
      <c r="D844" s="385"/>
      <c r="E844" s="474">
        <f>F844-4</f>
        <v>44280</v>
      </c>
      <c r="F844" s="358">
        <f>F843+7</f>
        <v>44284</v>
      </c>
      <c r="G844" s="358">
        <f>F844+16</f>
        <v>44300</v>
      </c>
    </row>
    <row r="845" s="288" customFormat="1" ht="15" hidden="1" customHeight="1" spans="1:7">
      <c r="A845" s="572" t="s">
        <v>250</v>
      </c>
      <c r="B845" s="572"/>
      <c r="C845" s="568"/>
      <c r="D845" s="611"/>
      <c r="E845" s="436"/>
      <c r="F845" s="436"/>
      <c r="G845" s="436"/>
    </row>
    <row r="846" s="287" customFormat="1" ht="15" hidden="1" customHeight="1" spans="1:7">
      <c r="A846" s="585"/>
      <c r="B846" s="554" t="s">
        <v>5</v>
      </c>
      <c r="C846" s="559" t="s">
        <v>6</v>
      </c>
      <c r="D846" s="559" t="s">
        <v>1804</v>
      </c>
      <c r="E846" s="358" t="s">
        <v>1805</v>
      </c>
      <c r="F846" s="358" t="s">
        <v>1806</v>
      </c>
      <c r="G846" s="358" t="s">
        <v>250</v>
      </c>
    </row>
    <row r="847" s="287" customFormat="1" ht="15" hidden="1" customHeight="1" spans="1:7">
      <c r="A847" s="585"/>
      <c r="B847" s="557"/>
      <c r="C847" s="586"/>
      <c r="D847" s="586"/>
      <c r="E847" s="358" t="s">
        <v>1807</v>
      </c>
      <c r="F847" s="358" t="s">
        <v>10</v>
      </c>
      <c r="G847" s="358" t="s">
        <v>11</v>
      </c>
    </row>
    <row r="848" s="287" customFormat="1" ht="15" hidden="1" customHeight="1" spans="1:7">
      <c r="A848" s="585"/>
      <c r="B848" s="341"/>
      <c r="C848" s="562"/>
      <c r="D848" s="385" t="s">
        <v>1663</v>
      </c>
      <c r="E848" s="474">
        <f>F848-4</f>
        <v>44075</v>
      </c>
      <c r="F848" s="358">
        <v>44079</v>
      </c>
      <c r="G848" s="358">
        <f>F848+23</f>
        <v>44102</v>
      </c>
    </row>
    <row r="849" s="287" customFormat="1" ht="15" hidden="1" customHeight="1" spans="1:7">
      <c r="A849" s="585"/>
      <c r="B849" s="341"/>
      <c r="C849" s="562"/>
      <c r="D849" s="385"/>
      <c r="E849" s="474">
        <f>F849-4</f>
        <v>44082</v>
      </c>
      <c r="F849" s="358">
        <f>F848+7</f>
        <v>44086</v>
      </c>
      <c r="G849" s="358">
        <f>F849+23</f>
        <v>44109</v>
      </c>
    </row>
    <row r="850" s="287" customFormat="1" ht="18" hidden="1" customHeight="1" spans="1:7">
      <c r="A850" s="585"/>
      <c r="B850" s="341"/>
      <c r="C850" s="562"/>
      <c r="D850" s="385"/>
      <c r="E850" s="474">
        <f>F850-4</f>
        <v>44089</v>
      </c>
      <c r="F850" s="358">
        <f>F849+7</f>
        <v>44093</v>
      </c>
      <c r="G850" s="358">
        <f>F850+23</f>
        <v>44116</v>
      </c>
    </row>
    <row r="851" s="287" customFormat="1" ht="18" hidden="1" customHeight="1" spans="1:7">
      <c r="A851" s="585"/>
      <c r="B851" s="341"/>
      <c r="C851" s="562"/>
      <c r="D851" s="385"/>
      <c r="E851" s="474">
        <f>F851-4</f>
        <v>44096</v>
      </c>
      <c r="F851" s="358">
        <f>F850+7</f>
        <v>44100</v>
      </c>
      <c r="G851" s="358">
        <f>F851+23</f>
        <v>44123</v>
      </c>
    </row>
    <row r="852" s="287" customFormat="1" ht="17.25" hidden="1" customHeight="1" spans="1:7">
      <c r="A852" s="585"/>
      <c r="B852" s="350"/>
      <c r="C852" s="341"/>
      <c r="D852" s="385"/>
      <c r="E852" s="474">
        <f>F852-4</f>
        <v>44103</v>
      </c>
      <c r="F852" s="358">
        <f>F851+7</f>
        <v>44107</v>
      </c>
      <c r="G852" s="358">
        <f>F852+23</f>
        <v>44130</v>
      </c>
    </row>
    <row r="853" s="288" customFormat="1" ht="15" hidden="1" customHeight="1" spans="1:7">
      <c r="A853" s="572" t="s">
        <v>250</v>
      </c>
      <c r="B853" s="572"/>
      <c r="C853" s="568"/>
      <c r="D853" s="611"/>
      <c r="E853" s="436"/>
      <c r="F853" s="436"/>
      <c r="G853" s="436"/>
    </row>
    <row r="854" s="287" customFormat="1" ht="15" hidden="1" customHeight="1" spans="1:7">
      <c r="A854" s="585"/>
      <c r="B854" s="554" t="s">
        <v>5</v>
      </c>
      <c r="C854" s="559" t="s">
        <v>6</v>
      </c>
      <c r="D854" s="559" t="s">
        <v>1804</v>
      </c>
      <c r="E854" s="358" t="s">
        <v>1805</v>
      </c>
      <c r="F854" s="358" t="s">
        <v>1806</v>
      </c>
      <c r="G854" s="358" t="s">
        <v>238</v>
      </c>
    </row>
    <row r="855" s="287" customFormat="1" ht="15" hidden="1" customHeight="1" spans="1:7">
      <c r="A855" s="585"/>
      <c r="B855" s="557"/>
      <c r="C855" s="586"/>
      <c r="D855" s="586"/>
      <c r="E855" s="358" t="s">
        <v>1807</v>
      </c>
      <c r="F855" s="358" t="s">
        <v>10</v>
      </c>
      <c r="G855" s="358" t="s">
        <v>11</v>
      </c>
    </row>
    <row r="856" s="287" customFormat="1" ht="16.5" hidden="1" customHeight="1" spans="1:7">
      <c r="A856" s="585"/>
      <c r="B856" s="341"/>
      <c r="C856" s="562"/>
      <c r="D856" s="385" t="s">
        <v>2133</v>
      </c>
      <c r="E856" s="474">
        <f>F856-4</f>
        <v>44252</v>
      </c>
      <c r="F856" s="358">
        <v>44256</v>
      </c>
      <c r="G856" s="358">
        <f>F856+16</f>
        <v>44272</v>
      </c>
    </row>
    <row r="857" s="287" customFormat="1" ht="15" hidden="1" customHeight="1" spans="1:7">
      <c r="A857" s="585"/>
      <c r="B857" s="341"/>
      <c r="C857" s="562"/>
      <c r="D857" s="385"/>
      <c r="E857" s="474">
        <f>F857-4</f>
        <v>44259</v>
      </c>
      <c r="F857" s="358">
        <f>F856+7</f>
        <v>44263</v>
      </c>
      <c r="G857" s="358">
        <f>F857+16</f>
        <v>44279</v>
      </c>
    </row>
    <row r="858" s="287" customFormat="1" ht="18" hidden="1" customHeight="1" spans="1:7">
      <c r="A858" s="585"/>
      <c r="B858" s="341"/>
      <c r="C858" s="562"/>
      <c r="D858" s="385"/>
      <c r="E858" s="474">
        <f>F858-4</f>
        <v>44266</v>
      </c>
      <c r="F858" s="358">
        <f>F857+7</f>
        <v>44270</v>
      </c>
      <c r="G858" s="358">
        <f>F858+16</f>
        <v>44286</v>
      </c>
    </row>
    <row r="859" s="287" customFormat="1" ht="18" hidden="1" customHeight="1" spans="1:7">
      <c r="A859" s="585"/>
      <c r="B859" s="341"/>
      <c r="C859" s="562"/>
      <c r="D859" s="385"/>
      <c r="E859" s="474">
        <f>F859-4</f>
        <v>44273</v>
      </c>
      <c r="F859" s="358">
        <f>F858+7</f>
        <v>44277</v>
      </c>
      <c r="G859" s="358">
        <f>F859+16</f>
        <v>44293</v>
      </c>
    </row>
    <row r="860" s="287" customFormat="1" ht="17.25" hidden="1" customHeight="1" spans="1:7">
      <c r="A860" s="585"/>
      <c r="B860" s="350"/>
      <c r="C860" s="341"/>
      <c r="D860" s="385"/>
      <c r="E860" s="474">
        <f>F860-4</f>
        <v>44280</v>
      </c>
      <c r="F860" s="358">
        <f>F859+7</f>
        <v>44284</v>
      </c>
      <c r="G860" s="358">
        <f>F860+16</f>
        <v>44300</v>
      </c>
    </row>
    <row r="861" s="288" customFormat="1" ht="15" hidden="1" customHeight="1" spans="1:7">
      <c r="A861" s="572" t="s">
        <v>250</v>
      </c>
      <c r="B861" s="572"/>
      <c r="C861" s="568"/>
      <c r="D861" s="611"/>
      <c r="E861" s="436"/>
      <c r="F861" s="436"/>
      <c r="G861" s="436"/>
    </row>
    <row r="862" s="287" customFormat="1" ht="15" hidden="1" customHeight="1" spans="1:7">
      <c r="A862" s="585"/>
      <c r="B862" s="554" t="s">
        <v>5</v>
      </c>
      <c r="C862" s="559" t="s">
        <v>6</v>
      </c>
      <c r="D862" s="559" t="s">
        <v>1804</v>
      </c>
      <c r="E862" s="358" t="s">
        <v>1805</v>
      </c>
      <c r="F862" s="358" t="s">
        <v>1806</v>
      </c>
      <c r="G862" s="358" t="s">
        <v>250</v>
      </c>
    </row>
    <row r="863" s="287" customFormat="1" ht="15" hidden="1" customHeight="1" spans="1:7">
      <c r="A863" s="585"/>
      <c r="B863" s="557"/>
      <c r="C863" s="586"/>
      <c r="D863" s="586"/>
      <c r="E863" s="358" t="s">
        <v>1807</v>
      </c>
      <c r="F863" s="358" t="s">
        <v>10</v>
      </c>
      <c r="G863" s="358" t="s">
        <v>11</v>
      </c>
    </row>
    <row r="864" s="287" customFormat="1" ht="15" hidden="1" customHeight="1" spans="1:7">
      <c r="A864" s="585"/>
      <c r="B864" s="341" t="s">
        <v>246</v>
      </c>
      <c r="C864" s="341" t="s">
        <v>246</v>
      </c>
      <c r="D864" s="385" t="s">
        <v>1569</v>
      </c>
      <c r="E864" s="474">
        <f>F864-5</f>
        <v>43767</v>
      </c>
      <c r="F864" s="358">
        <v>43772</v>
      </c>
      <c r="G864" s="358">
        <f>F864+17</f>
        <v>43789</v>
      </c>
    </row>
    <row r="865" s="287" customFormat="1" ht="15" hidden="1" customHeight="1" spans="1:7">
      <c r="A865" s="585"/>
      <c r="B865" s="341" t="s">
        <v>2140</v>
      </c>
      <c r="C865" s="341" t="s">
        <v>2141</v>
      </c>
      <c r="D865" s="385"/>
      <c r="E865" s="474">
        <f>F865-5</f>
        <v>43774</v>
      </c>
      <c r="F865" s="358">
        <f>F864+7</f>
        <v>43779</v>
      </c>
      <c r="G865" s="358">
        <f>F865+17</f>
        <v>43796</v>
      </c>
    </row>
    <row r="866" s="287" customFormat="1" ht="18" hidden="1" customHeight="1" spans="1:7">
      <c r="A866" s="585"/>
      <c r="B866" s="341" t="s">
        <v>246</v>
      </c>
      <c r="C866" s="612" t="s">
        <v>246</v>
      </c>
      <c r="D866" s="385"/>
      <c r="E866" s="474">
        <f>F866-5</f>
        <v>43781</v>
      </c>
      <c r="F866" s="358">
        <f>F865+7</f>
        <v>43786</v>
      </c>
      <c r="G866" s="358">
        <f>F866+17</f>
        <v>43803</v>
      </c>
    </row>
    <row r="867" s="287" customFormat="1" ht="18" hidden="1" customHeight="1" spans="1:7">
      <c r="A867" s="585"/>
      <c r="B867" s="613" t="s">
        <v>2142</v>
      </c>
      <c r="C867" s="612" t="s">
        <v>2091</v>
      </c>
      <c r="D867" s="385"/>
      <c r="E867" s="474">
        <f>F867-5</f>
        <v>43788</v>
      </c>
      <c r="F867" s="358">
        <f>F866+7</f>
        <v>43793</v>
      </c>
      <c r="G867" s="358">
        <f>F867+17</f>
        <v>43810</v>
      </c>
    </row>
    <row r="868" s="287" customFormat="1" ht="19.5" hidden="1" customHeight="1" spans="1:7">
      <c r="A868" s="585"/>
      <c r="B868" s="343" t="s">
        <v>246</v>
      </c>
      <c r="C868" s="614" t="s">
        <v>246</v>
      </c>
      <c r="D868" s="385"/>
      <c r="E868" s="474">
        <f>F868-5</f>
        <v>43795</v>
      </c>
      <c r="F868" s="358">
        <f>F867+7</f>
        <v>43800</v>
      </c>
      <c r="G868" s="358">
        <f>F868+17</f>
        <v>43817</v>
      </c>
    </row>
    <row r="869" s="285" customFormat="1" ht="18" customHeight="1" spans="1:8">
      <c r="A869" s="615" t="s">
        <v>2143</v>
      </c>
      <c r="B869" s="616"/>
      <c r="C869" s="615"/>
      <c r="D869" s="615"/>
      <c r="E869" s="615"/>
      <c r="F869" s="615"/>
      <c r="G869" s="615"/>
      <c r="H869" s="287"/>
    </row>
    <row r="870" s="288" customFormat="1" customHeight="1" spans="1:7">
      <c r="A870" s="617" t="s">
        <v>440</v>
      </c>
      <c r="B870" s="617"/>
      <c r="C870" s="618"/>
      <c r="D870" s="619"/>
      <c r="E870" s="619"/>
      <c r="F870" s="620"/>
      <c r="G870" s="620"/>
    </row>
    <row r="871" s="287" customFormat="1" ht="15" spans="1:7">
      <c r="A871" s="621"/>
      <c r="B871" s="622" t="s">
        <v>5</v>
      </c>
      <c r="C871" s="623" t="s">
        <v>6</v>
      </c>
      <c r="D871" s="624" t="s">
        <v>1804</v>
      </c>
      <c r="E871" s="625" t="s">
        <v>1805</v>
      </c>
      <c r="F871" s="626" t="s">
        <v>1806</v>
      </c>
      <c r="G871" s="627" t="s">
        <v>440</v>
      </c>
    </row>
    <row r="872" s="287" customFormat="1" ht="15" spans="1:7">
      <c r="A872" s="621"/>
      <c r="B872" s="628"/>
      <c r="C872" s="629"/>
      <c r="D872" s="630"/>
      <c r="E872" s="625" t="s">
        <v>1807</v>
      </c>
      <c r="F872" s="626" t="s">
        <v>10</v>
      </c>
      <c r="G872" s="627" t="s">
        <v>11</v>
      </c>
    </row>
    <row r="873" s="287" customFormat="1" ht="15" spans="1:7">
      <c r="A873" s="621"/>
      <c r="B873" s="631" t="s">
        <v>2144</v>
      </c>
      <c r="C873" s="632" t="s">
        <v>448</v>
      </c>
      <c r="D873" s="633" t="s">
        <v>2145</v>
      </c>
      <c r="E873" s="634">
        <f>F873-5</f>
        <v>44379</v>
      </c>
      <c r="F873" s="635">
        <v>44384</v>
      </c>
      <c r="G873" s="635">
        <f>F873+2</f>
        <v>44386</v>
      </c>
    </row>
    <row r="874" s="287" customFormat="1" ht="15" spans="1:7">
      <c r="A874" s="621"/>
      <c r="B874" s="631" t="s">
        <v>2144</v>
      </c>
      <c r="C874" s="636" t="s">
        <v>457</v>
      </c>
      <c r="D874" s="637"/>
      <c r="E874" s="638">
        <f>F874-5</f>
        <v>44386</v>
      </c>
      <c r="F874" s="639">
        <f>F873+7</f>
        <v>44391</v>
      </c>
      <c r="G874" s="635">
        <f>F874+2</f>
        <v>44393</v>
      </c>
    </row>
    <row r="875" s="287" customFormat="1" ht="15" spans="1:7">
      <c r="A875" s="621"/>
      <c r="B875" s="631" t="s">
        <v>2144</v>
      </c>
      <c r="C875" s="632" t="s">
        <v>459</v>
      </c>
      <c r="D875" s="637"/>
      <c r="E875" s="638">
        <f>F875-5</f>
        <v>44393</v>
      </c>
      <c r="F875" s="640">
        <f>F874+7</f>
        <v>44398</v>
      </c>
      <c r="G875" s="641">
        <f>F875+2</f>
        <v>44400</v>
      </c>
    </row>
    <row r="876" s="287" customFormat="1" ht="15" spans="1:7">
      <c r="A876" s="621"/>
      <c r="B876" s="631" t="s">
        <v>2144</v>
      </c>
      <c r="C876" s="636" t="s">
        <v>460</v>
      </c>
      <c r="D876" s="637"/>
      <c r="E876" s="638">
        <f>F876-5</f>
        <v>44400</v>
      </c>
      <c r="F876" s="642">
        <f>F875+7</f>
        <v>44405</v>
      </c>
      <c r="G876" s="643">
        <f>F876+2</f>
        <v>44407</v>
      </c>
    </row>
    <row r="877" s="287" customFormat="1" ht="15" spans="1:7">
      <c r="A877" s="621"/>
      <c r="B877" s="631" t="s">
        <v>2144</v>
      </c>
      <c r="C877" s="632" t="s">
        <v>461</v>
      </c>
      <c r="D877" s="644"/>
      <c r="E877" s="638">
        <f>F877-5</f>
        <v>44407</v>
      </c>
      <c r="F877" s="642">
        <f>F876+7</f>
        <v>44412</v>
      </c>
      <c r="G877" s="643">
        <f>F877+2</f>
        <v>44414</v>
      </c>
    </row>
    <row r="878" s="287" customFormat="1" ht="15" spans="1:7">
      <c r="A878" s="621"/>
      <c r="B878" s="620"/>
      <c r="C878" s="645"/>
      <c r="D878" s="646"/>
      <c r="E878" s="647"/>
      <c r="F878" s="648"/>
      <c r="G878" s="649"/>
    </row>
    <row r="879" s="287" customFormat="1" ht="15" spans="1:7">
      <c r="A879" s="621"/>
      <c r="B879" s="650" t="s">
        <v>5</v>
      </c>
      <c r="C879" s="559" t="s">
        <v>6</v>
      </c>
      <c r="D879" s="559" t="s">
        <v>1804</v>
      </c>
      <c r="E879" s="556" t="s">
        <v>1805</v>
      </c>
      <c r="F879" s="556" t="s">
        <v>1806</v>
      </c>
      <c r="G879" s="556" t="s">
        <v>440</v>
      </c>
    </row>
    <row r="880" s="287" customFormat="1" ht="15" spans="1:7">
      <c r="A880" s="621"/>
      <c r="B880" s="651"/>
      <c r="C880" s="652"/>
      <c r="D880" s="652"/>
      <c r="E880" s="556" t="s">
        <v>1807</v>
      </c>
      <c r="F880" s="556" t="s">
        <v>10</v>
      </c>
      <c r="G880" s="556" t="s">
        <v>11</v>
      </c>
    </row>
    <row r="881" s="287" customFormat="1" ht="15" spans="1:7">
      <c r="A881" s="621"/>
      <c r="B881" s="653" t="s">
        <v>2146</v>
      </c>
      <c r="C881" s="636" t="s">
        <v>447</v>
      </c>
      <c r="D881" s="654" t="s">
        <v>2147</v>
      </c>
      <c r="E881" s="638">
        <f>F881-5</f>
        <v>44376</v>
      </c>
      <c r="F881" s="635">
        <v>44381</v>
      </c>
      <c r="G881" s="635">
        <f>F881+2</f>
        <v>44383</v>
      </c>
    </row>
    <row r="882" s="287" customFormat="1" ht="15" spans="1:7">
      <c r="A882" s="621"/>
      <c r="B882" s="653" t="s">
        <v>2146</v>
      </c>
      <c r="C882" s="632" t="s">
        <v>448</v>
      </c>
      <c r="D882" s="637"/>
      <c r="E882" s="638">
        <f>F882-5</f>
        <v>44383</v>
      </c>
      <c r="F882" s="635">
        <f>F881+7</f>
        <v>44388</v>
      </c>
      <c r="G882" s="635">
        <f>F882+2</f>
        <v>44390</v>
      </c>
    </row>
    <row r="883" s="287" customFormat="1" ht="15" spans="1:7">
      <c r="A883" s="621"/>
      <c r="B883" s="653" t="s">
        <v>2146</v>
      </c>
      <c r="C883" s="636" t="s">
        <v>457</v>
      </c>
      <c r="D883" s="637"/>
      <c r="E883" s="638">
        <f>F883-5</f>
        <v>44390</v>
      </c>
      <c r="F883" s="641">
        <f>F882+7</f>
        <v>44395</v>
      </c>
      <c r="G883" s="641">
        <f>F883+2</f>
        <v>44397</v>
      </c>
    </row>
    <row r="884" s="287" customFormat="1" ht="15" spans="1:7">
      <c r="A884" s="621"/>
      <c r="B884" s="653" t="s">
        <v>2146</v>
      </c>
      <c r="C884" s="632" t="s">
        <v>459</v>
      </c>
      <c r="D884" s="637"/>
      <c r="E884" s="638">
        <f>F884-5</f>
        <v>44397</v>
      </c>
      <c r="F884" s="643">
        <f>F883+7</f>
        <v>44402</v>
      </c>
      <c r="G884" s="643">
        <f>F884+2</f>
        <v>44404</v>
      </c>
    </row>
    <row r="885" s="287" customFormat="1" ht="15" spans="1:7">
      <c r="A885" s="621"/>
      <c r="B885" s="653" t="s">
        <v>2146</v>
      </c>
      <c r="C885" s="636" t="s">
        <v>460</v>
      </c>
      <c r="D885" s="644"/>
      <c r="E885" s="638">
        <f>F885-5</f>
        <v>44404</v>
      </c>
      <c r="F885" s="643">
        <f>F884+7</f>
        <v>44409</v>
      </c>
      <c r="G885" s="643">
        <f>F885+2</f>
        <v>44411</v>
      </c>
    </row>
    <row r="886" s="288" customFormat="1" ht="15" spans="1:7">
      <c r="A886" s="655" t="s">
        <v>455</v>
      </c>
      <c r="B886" s="655"/>
      <c r="C886" s="656"/>
      <c r="D886" s="657"/>
      <c r="E886" s="619"/>
      <c r="F886" s="620"/>
      <c r="G886" s="620"/>
    </row>
    <row r="887" s="287" customFormat="1" ht="15" spans="1:7">
      <c r="A887" s="621"/>
      <c r="B887" s="658" t="s">
        <v>5</v>
      </c>
      <c r="C887" s="659" t="s">
        <v>6</v>
      </c>
      <c r="D887" s="625" t="s">
        <v>1804</v>
      </c>
      <c r="E887" s="625" t="s">
        <v>1805</v>
      </c>
      <c r="F887" s="626" t="s">
        <v>1806</v>
      </c>
      <c r="G887" s="627" t="s">
        <v>455</v>
      </c>
    </row>
    <row r="888" s="287" customFormat="1" ht="15" spans="1:7">
      <c r="A888" s="621"/>
      <c r="B888" s="628"/>
      <c r="C888" s="660"/>
      <c r="D888" s="625"/>
      <c r="E888" s="625" t="s">
        <v>1807</v>
      </c>
      <c r="F888" s="626" t="s">
        <v>10</v>
      </c>
      <c r="G888" s="627" t="s">
        <v>11</v>
      </c>
    </row>
    <row r="889" s="287" customFormat="1" ht="15" spans="1:7">
      <c r="A889" s="621"/>
      <c r="B889" s="631" t="s">
        <v>2148</v>
      </c>
      <c r="C889" s="661" t="s">
        <v>2149</v>
      </c>
      <c r="D889" s="653" t="s">
        <v>2150</v>
      </c>
      <c r="E889" s="634">
        <f>F889-5</f>
        <v>44373</v>
      </c>
      <c r="F889" s="635">
        <v>44378</v>
      </c>
      <c r="G889" s="635">
        <f>F889+1</f>
        <v>44379</v>
      </c>
    </row>
    <row r="890" s="287" customFormat="1" ht="15" spans="1:7">
      <c r="A890" s="621"/>
      <c r="B890" s="631" t="s">
        <v>2148</v>
      </c>
      <c r="C890" s="661" t="s">
        <v>2151</v>
      </c>
      <c r="D890" s="653"/>
      <c r="E890" s="634">
        <f t="shared" ref="E890:E897" si="4">F890-5</f>
        <v>44376</v>
      </c>
      <c r="F890" s="635">
        <v>44381</v>
      </c>
      <c r="G890" s="635">
        <f t="shared" ref="G890:G897" si="5">F890+1</f>
        <v>44382</v>
      </c>
    </row>
    <row r="891" s="287" customFormat="1" ht="15" spans="1:7">
      <c r="A891" s="621"/>
      <c r="B891" s="631" t="s">
        <v>2148</v>
      </c>
      <c r="C891" s="661" t="s">
        <v>2152</v>
      </c>
      <c r="D891" s="653"/>
      <c r="E891" s="634">
        <f t="shared" si="4"/>
        <v>44380</v>
      </c>
      <c r="F891" s="635">
        <f t="shared" ref="F891:F897" si="6">F889+7</f>
        <v>44385</v>
      </c>
      <c r="G891" s="635">
        <f t="shared" si="5"/>
        <v>44386</v>
      </c>
    </row>
    <row r="892" s="287" customFormat="1" ht="15" spans="1:7">
      <c r="A892" s="621"/>
      <c r="B892" s="631" t="s">
        <v>2148</v>
      </c>
      <c r="C892" s="661" t="s">
        <v>2153</v>
      </c>
      <c r="D892" s="653"/>
      <c r="E892" s="634">
        <f t="shared" si="4"/>
        <v>44383</v>
      </c>
      <c r="F892" s="635">
        <f t="shared" si="6"/>
        <v>44388</v>
      </c>
      <c r="G892" s="635">
        <f t="shared" si="5"/>
        <v>44389</v>
      </c>
    </row>
    <row r="893" s="287" customFormat="1" ht="15" spans="1:7">
      <c r="A893" s="621"/>
      <c r="B893" s="631" t="s">
        <v>2148</v>
      </c>
      <c r="C893" s="661" t="s">
        <v>2154</v>
      </c>
      <c r="D893" s="653"/>
      <c r="E893" s="634">
        <f t="shared" si="4"/>
        <v>44387</v>
      </c>
      <c r="F893" s="635">
        <f t="shared" si="6"/>
        <v>44392</v>
      </c>
      <c r="G893" s="635">
        <f t="shared" si="5"/>
        <v>44393</v>
      </c>
    </row>
    <row r="894" s="287" customFormat="1" ht="15" spans="1:7">
      <c r="A894" s="621"/>
      <c r="B894" s="631" t="s">
        <v>2148</v>
      </c>
      <c r="C894" s="661" t="s">
        <v>2155</v>
      </c>
      <c r="D894" s="653"/>
      <c r="E894" s="634">
        <f t="shared" si="4"/>
        <v>44390</v>
      </c>
      <c r="F894" s="635">
        <f t="shared" si="6"/>
        <v>44395</v>
      </c>
      <c r="G894" s="635">
        <f t="shared" si="5"/>
        <v>44396</v>
      </c>
    </row>
    <row r="895" s="287" customFormat="1" ht="15" spans="1:8">
      <c r="A895" s="621"/>
      <c r="B895" s="631" t="s">
        <v>2148</v>
      </c>
      <c r="C895" s="661" t="s">
        <v>2156</v>
      </c>
      <c r="D895" s="653"/>
      <c r="E895" s="634">
        <f t="shared" si="4"/>
        <v>44394</v>
      </c>
      <c r="F895" s="635">
        <f t="shared" si="6"/>
        <v>44399</v>
      </c>
      <c r="G895" s="635">
        <f t="shared" si="5"/>
        <v>44400</v>
      </c>
      <c r="H895" s="285"/>
    </row>
    <row r="896" s="285" customFormat="1" spans="1:8">
      <c r="A896" s="662"/>
      <c r="B896" s="631" t="s">
        <v>2148</v>
      </c>
      <c r="C896" s="661" t="s">
        <v>2157</v>
      </c>
      <c r="D896" s="653"/>
      <c r="E896" s="634">
        <f t="shared" si="4"/>
        <v>44397</v>
      </c>
      <c r="F896" s="635">
        <f t="shared" si="6"/>
        <v>44402</v>
      </c>
      <c r="G896" s="635">
        <f t="shared" si="5"/>
        <v>44403</v>
      </c>
      <c r="H896" s="299"/>
    </row>
    <row r="897" ht="15" spans="1:7">
      <c r="A897" s="662"/>
      <c r="B897" s="631" t="s">
        <v>2148</v>
      </c>
      <c r="C897" s="661" t="s">
        <v>2158</v>
      </c>
      <c r="D897" s="653"/>
      <c r="E897" s="634">
        <f t="shared" si="4"/>
        <v>44401</v>
      </c>
      <c r="F897" s="635">
        <f t="shared" si="6"/>
        <v>44406</v>
      </c>
      <c r="G897" s="635">
        <f t="shared" si="5"/>
        <v>44407</v>
      </c>
    </row>
    <row r="898" ht="15" spans="1:7">
      <c r="A898" s="662"/>
      <c r="B898" s="663"/>
      <c r="C898" s="662"/>
      <c r="D898" s="662"/>
      <c r="E898" s="662"/>
      <c r="F898" s="662"/>
      <c r="G898" s="662"/>
    </row>
    <row r="899" ht="15" spans="1:7">
      <c r="A899" s="662"/>
      <c r="B899" s="663"/>
      <c r="D899" s="662"/>
      <c r="E899" s="662"/>
      <c r="F899" s="662"/>
      <c r="G899" s="662"/>
    </row>
    <row r="900" ht="15" spans="1:7">
      <c r="A900" s="662"/>
      <c r="B900" s="663"/>
      <c r="C900" s="662"/>
      <c r="D900" s="662"/>
      <c r="E900" s="662"/>
      <c r="F900" s="662"/>
      <c r="G900" s="662"/>
    </row>
    <row r="901" ht="15" spans="1:7">
      <c r="A901" s="662"/>
      <c r="B901" s="663"/>
      <c r="C901" s="662"/>
      <c r="D901" s="662"/>
      <c r="E901" s="662"/>
      <c r="F901" s="662"/>
      <c r="G901" s="662"/>
    </row>
    <row r="902" ht="15" spans="1:7">
      <c r="A902" s="662"/>
      <c r="B902" s="663"/>
      <c r="C902" s="662"/>
      <c r="D902" s="662"/>
      <c r="E902" s="662"/>
      <c r="F902" s="662"/>
      <c r="G902" s="662"/>
    </row>
    <row r="903" ht="15" spans="1:7">
      <c r="A903" s="662"/>
      <c r="B903" s="663"/>
      <c r="C903" s="662"/>
      <c r="D903" s="662"/>
      <c r="E903" s="662"/>
      <c r="F903" s="662"/>
      <c r="G903" s="662"/>
    </row>
    <row r="904" ht="15" spans="1:7">
      <c r="A904" s="662"/>
      <c r="B904" s="663"/>
      <c r="C904" s="662"/>
      <c r="D904" s="662"/>
      <c r="E904" s="662"/>
      <c r="F904" s="662"/>
      <c r="G904" s="662"/>
    </row>
    <row r="905" ht="15" spans="1:7">
      <c r="A905" s="662"/>
      <c r="B905" s="663"/>
      <c r="C905" s="662"/>
      <c r="D905" s="662"/>
      <c r="E905" s="662"/>
      <c r="F905" s="662"/>
      <c r="G905" s="662"/>
    </row>
    <row r="906" ht="15" spans="1:7">
      <c r="A906" s="662"/>
      <c r="B906" s="663"/>
      <c r="C906" s="662"/>
      <c r="D906" s="662"/>
      <c r="E906" s="662"/>
      <c r="F906" s="662"/>
      <c r="G906" s="662"/>
    </row>
    <row r="907" ht="15" spans="1:7">
      <c r="A907" s="662"/>
      <c r="B907" s="663"/>
      <c r="C907" s="662"/>
      <c r="D907" s="662"/>
      <c r="E907" s="662"/>
      <c r="F907" s="662"/>
      <c r="G907" s="662"/>
    </row>
    <row r="908" ht="15" spans="1:7">
      <c r="A908" s="662"/>
      <c r="B908" s="663"/>
      <c r="C908" s="662"/>
      <c r="D908" s="662"/>
      <c r="E908" s="662"/>
      <c r="F908" s="662"/>
      <c r="G908" s="662"/>
    </row>
    <row r="909" ht="15" spans="1:7">
      <c r="A909" s="662"/>
      <c r="B909" s="663"/>
      <c r="C909" s="662"/>
      <c r="D909" s="662"/>
      <c r="E909" s="662"/>
      <c r="F909" s="662"/>
      <c r="G909" s="662"/>
    </row>
    <row r="910" ht="15" spans="1:7">
      <c r="A910" s="662"/>
      <c r="B910" s="663"/>
      <c r="C910" s="662"/>
      <c r="D910" s="662"/>
      <c r="E910" s="662"/>
      <c r="F910" s="662"/>
      <c r="G910" s="662"/>
    </row>
    <row r="911" ht="15" spans="1:7">
      <c r="A911" s="285"/>
      <c r="D911" s="285"/>
      <c r="E911" s="285"/>
      <c r="F911" s="285"/>
      <c r="G911" s="285"/>
    </row>
    <row r="912" ht="15" spans="1:7">
      <c r="A912" s="285"/>
      <c r="D912" s="285"/>
      <c r="E912" s="285"/>
      <c r="F912" s="285"/>
      <c r="G912" s="285"/>
    </row>
    <row r="913" ht="15" spans="1:7">
      <c r="A913" s="285"/>
      <c r="D913" s="285"/>
      <c r="E913" s="285"/>
      <c r="F913" s="285"/>
      <c r="G913" s="285"/>
    </row>
    <row r="914" ht="15" spans="1:7">
      <c r="A914" s="285"/>
      <c r="D914" s="285"/>
      <c r="E914" s="285"/>
      <c r="F914" s="285"/>
      <c r="G914" s="285"/>
    </row>
    <row r="915" ht="15" spans="1:7">
      <c r="A915" s="285"/>
      <c r="D915" s="285"/>
      <c r="E915" s="285"/>
      <c r="F915" s="285"/>
      <c r="G915" s="285"/>
    </row>
    <row r="916" ht="15" spans="1:7">
      <c r="A916" s="285"/>
      <c r="D916" s="285"/>
      <c r="E916" s="285"/>
      <c r="F916" s="285"/>
      <c r="G916" s="285"/>
    </row>
    <row r="917" ht="15" spans="1:7">
      <c r="A917" s="285"/>
      <c r="D917" s="285"/>
      <c r="E917" s="285"/>
      <c r="F917" s="285"/>
      <c r="G917" s="285"/>
    </row>
    <row r="918" ht="15" spans="1:7">
      <c r="A918" s="285"/>
      <c r="D918" s="285"/>
      <c r="E918" s="285"/>
      <c r="F918" s="285"/>
      <c r="G918" s="285"/>
    </row>
    <row r="919" ht="15" spans="1:7">
      <c r="A919" s="285"/>
      <c r="D919" s="285"/>
      <c r="E919" s="285"/>
      <c r="F919" s="285"/>
      <c r="G919" s="285"/>
    </row>
    <row r="920" ht="15" spans="1:7">
      <c r="A920" s="285"/>
      <c r="D920" s="285"/>
      <c r="E920" s="285"/>
      <c r="F920" s="285"/>
      <c r="G920" s="285"/>
    </row>
    <row r="921" ht="15" spans="1:7">
      <c r="A921" s="285"/>
      <c r="D921" s="285"/>
      <c r="E921" s="285"/>
      <c r="F921" s="285"/>
      <c r="G921" s="285"/>
    </row>
    <row r="922" ht="15" spans="1:7">
      <c r="A922" s="285"/>
      <c r="D922" s="285"/>
      <c r="E922" s="285"/>
      <c r="F922" s="285"/>
      <c r="G922" s="285"/>
    </row>
    <row r="923" ht="15" spans="1:7">
      <c r="A923" s="285"/>
      <c r="D923" s="285"/>
      <c r="E923" s="285"/>
      <c r="F923" s="285"/>
      <c r="G923" s="285"/>
    </row>
    <row r="924" ht="15" spans="1:7">
      <c r="A924" s="285"/>
      <c r="D924" s="285"/>
      <c r="E924" s="285"/>
      <c r="F924" s="285"/>
      <c r="G924" s="285"/>
    </row>
    <row r="925" ht="15" spans="1:7">
      <c r="A925" s="285"/>
      <c r="D925" s="285"/>
      <c r="E925" s="285"/>
      <c r="F925" s="285"/>
      <c r="G925" s="285"/>
    </row>
    <row r="926" ht="15" spans="1:7">
      <c r="A926" s="285"/>
      <c r="D926" s="285"/>
      <c r="E926" s="285"/>
      <c r="F926" s="285"/>
      <c r="G926" s="285"/>
    </row>
    <row r="927" ht="15" spans="1:7">
      <c r="A927" s="285"/>
      <c r="D927" s="285"/>
      <c r="E927" s="285"/>
      <c r="F927" s="285"/>
      <c r="G927" s="285"/>
    </row>
    <row r="928" ht="15" spans="1:7">
      <c r="A928" s="285"/>
      <c r="D928" s="285"/>
      <c r="E928" s="285"/>
      <c r="F928" s="285"/>
      <c r="G928" s="285"/>
    </row>
    <row r="929" ht="15" spans="1:7">
      <c r="A929" s="285"/>
      <c r="D929" s="285"/>
      <c r="E929" s="285"/>
      <c r="F929" s="285"/>
      <c r="G929" s="285"/>
    </row>
    <row r="930" ht="15" spans="1:7">
      <c r="A930" s="285"/>
      <c r="D930" s="285"/>
      <c r="E930" s="285"/>
      <c r="F930" s="285"/>
      <c r="G930" s="285"/>
    </row>
    <row r="931" ht="15" spans="1:7">
      <c r="A931" s="285"/>
      <c r="D931" s="285"/>
      <c r="E931" s="285"/>
      <c r="F931" s="285"/>
      <c r="G931" s="285"/>
    </row>
    <row r="932" ht="15" spans="1:7">
      <c r="A932" s="285"/>
      <c r="D932" s="285"/>
      <c r="E932" s="285"/>
      <c r="F932" s="285"/>
      <c r="G932" s="285"/>
    </row>
    <row r="933" ht="15" spans="1:7">
      <c r="A933" s="285"/>
      <c r="D933" s="285"/>
      <c r="E933" s="285"/>
      <c r="F933" s="285"/>
      <c r="G933" s="285"/>
    </row>
    <row r="934" ht="15" spans="1:7">
      <c r="A934" s="285"/>
      <c r="D934" s="285"/>
      <c r="E934" s="285"/>
      <c r="F934" s="285"/>
      <c r="G934" s="285"/>
    </row>
    <row r="935" ht="15" spans="1:7">
      <c r="A935" s="285"/>
      <c r="D935" s="285"/>
      <c r="E935" s="285"/>
      <c r="F935" s="285"/>
      <c r="G935" s="285"/>
    </row>
    <row r="936" ht="15" spans="1:7">
      <c r="A936" s="285"/>
      <c r="D936" s="285"/>
      <c r="E936" s="285"/>
      <c r="F936" s="285"/>
      <c r="G936" s="285"/>
    </row>
    <row r="937" ht="15" spans="1:7">
      <c r="A937" s="285"/>
      <c r="D937" s="285"/>
      <c r="E937" s="285"/>
      <c r="F937" s="285"/>
      <c r="G937" s="285"/>
    </row>
    <row r="938" ht="15" spans="1:7">
      <c r="A938" s="285"/>
      <c r="D938" s="285"/>
      <c r="E938" s="285"/>
      <c r="F938" s="285"/>
      <c r="G938" s="285"/>
    </row>
    <row r="939" ht="15" spans="1:7">
      <c r="A939" s="285"/>
      <c r="D939" s="285"/>
      <c r="E939" s="285"/>
      <c r="F939" s="285"/>
      <c r="G939" s="285"/>
    </row>
    <row r="940" ht="15" spans="1:7">
      <c r="A940" s="285"/>
      <c r="D940" s="285"/>
      <c r="E940" s="285"/>
      <c r="F940" s="285"/>
      <c r="G940" s="285"/>
    </row>
    <row r="941" ht="15" spans="1:7">
      <c r="A941" s="285"/>
      <c r="D941" s="285"/>
      <c r="E941" s="285"/>
      <c r="F941" s="285"/>
      <c r="G941" s="285"/>
    </row>
    <row r="942" ht="15" spans="1:7">
      <c r="A942" s="285"/>
      <c r="D942" s="285"/>
      <c r="E942" s="285"/>
      <c r="F942" s="285"/>
      <c r="G942" s="285"/>
    </row>
    <row r="943" ht="15" spans="1:7">
      <c r="A943" s="285"/>
      <c r="D943" s="285"/>
      <c r="E943" s="285"/>
      <c r="F943" s="285"/>
      <c r="G943" s="285"/>
    </row>
    <row r="944" ht="15" spans="1:7">
      <c r="A944" s="285"/>
      <c r="D944" s="285"/>
      <c r="E944" s="285"/>
      <c r="F944" s="285"/>
      <c r="G944" s="285"/>
    </row>
    <row r="945" ht="15" spans="1:7">
      <c r="A945" s="285"/>
      <c r="D945" s="285"/>
      <c r="E945" s="285"/>
      <c r="F945" s="285"/>
      <c r="G945" s="285"/>
    </row>
    <row r="946" ht="15" spans="1:7">
      <c r="A946" s="285"/>
      <c r="D946" s="285"/>
      <c r="E946" s="285"/>
      <c r="F946" s="285"/>
      <c r="G946" s="285"/>
    </row>
    <row r="947" ht="15" spans="1:7">
      <c r="A947" s="285"/>
      <c r="D947" s="285"/>
      <c r="E947" s="285"/>
      <c r="F947" s="285"/>
      <c r="G947" s="285"/>
    </row>
    <row r="948" ht="15" spans="1:7">
      <c r="A948" s="285"/>
      <c r="D948" s="285"/>
      <c r="E948" s="285"/>
      <c r="F948" s="285"/>
      <c r="G948" s="285"/>
    </row>
    <row r="949" ht="15" spans="1:7">
      <c r="A949" s="285"/>
      <c r="D949" s="285"/>
      <c r="E949" s="285"/>
      <c r="F949" s="285"/>
      <c r="G949" s="285"/>
    </row>
    <row r="950" ht="15" spans="1:7">
      <c r="A950" s="285"/>
      <c r="D950" s="285"/>
      <c r="E950" s="285"/>
      <c r="F950" s="285"/>
      <c r="G950" s="285"/>
    </row>
    <row r="951" ht="15" spans="1:7">
      <c r="A951" s="285"/>
      <c r="D951" s="285"/>
      <c r="E951" s="285"/>
      <c r="F951" s="285"/>
      <c r="G951" s="285"/>
    </row>
    <row r="952" ht="15" spans="1:7">
      <c r="A952" s="285"/>
      <c r="D952" s="285"/>
      <c r="E952" s="285"/>
      <c r="F952" s="285"/>
      <c r="G952" s="285"/>
    </row>
    <row r="953" ht="15" spans="1:7">
      <c r="A953" s="285"/>
      <c r="D953" s="285"/>
      <c r="E953" s="285"/>
      <c r="F953" s="285"/>
      <c r="G953" s="285"/>
    </row>
    <row r="954" ht="15" spans="1:7">
      <c r="A954" s="285"/>
      <c r="D954" s="285"/>
      <c r="E954" s="285"/>
      <c r="F954" s="285"/>
      <c r="G954" s="285"/>
    </row>
    <row r="955" ht="15" spans="1:7">
      <c r="A955" s="285"/>
      <c r="D955" s="285"/>
      <c r="E955" s="285"/>
      <c r="F955" s="285"/>
      <c r="G955" s="285"/>
    </row>
    <row r="956" ht="15" spans="1:7">
      <c r="A956" s="285"/>
      <c r="D956" s="285"/>
      <c r="E956" s="285"/>
      <c r="F956" s="285"/>
      <c r="G956" s="285"/>
    </row>
    <row r="957" ht="15" spans="1:7">
      <c r="A957" s="285"/>
      <c r="D957" s="285"/>
      <c r="E957" s="285"/>
      <c r="F957" s="285"/>
      <c r="G957" s="285"/>
    </row>
    <row r="958" ht="15" spans="1:7">
      <c r="A958" s="285"/>
      <c r="D958" s="285"/>
      <c r="E958" s="285"/>
      <c r="F958" s="285"/>
      <c r="G958" s="285"/>
    </row>
    <row r="959" ht="15" spans="1:7">
      <c r="A959" s="285"/>
      <c r="D959" s="285"/>
      <c r="E959" s="285"/>
      <c r="F959" s="285"/>
      <c r="G959" s="285"/>
    </row>
    <row r="960" ht="15" spans="1:7">
      <c r="A960" s="285"/>
      <c r="D960" s="285"/>
      <c r="E960" s="285"/>
      <c r="F960" s="285"/>
      <c r="G960" s="285"/>
    </row>
    <row r="961" ht="15" spans="1:7">
      <c r="A961" s="285"/>
      <c r="D961" s="285"/>
      <c r="E961" s="285"/>
      <c r="F961" s="285"/>
      <c r="G961" s="285"/>
    </row>
    <row r="962" ht="15" spans="1:7">
      <c r="A962" s="285"/>
      <c r="D962" s="285"/>
      <c r="E962" s="285"/>
      <c r="F962" s="285"/>
      <c r="G962" s="285"/>
    </row>
    <row r="963" ht="15" spans="1:7">
      <c r="A963" s="285"/>
      <c r="D963" s="285"/>
      <c r="E963" s="285"/>
      <c r="F963" s="285"/>
      <c r="G963" s="285"/>
    </row>
    <row r="964" ht="15" spans="1:7">
      <c r="A964" s="285"/>
      <c r="D964" s="285"/>
      <c r="E964" s="285"/>
      <c r="F964" s="285"/>
      <c r="G964" s="285"/>
    </row>
    <row r="965" ht="15" spans="1:7">
      <c r="A965" s="285"/>
      <c r="D965" s="285"/>
      <c r="E965" s="285"/>
      <c r="F965" s="285"/>
      <c r="G965" s="285"/>
    </row>
    <row r="966" ht="15" spans="1:7">
      <c r="A966" s="285"/>
      <c r="D966" s="285"/>
      <c r="E966" s="285"/>
      <c r="F966" s="285"/>
      <c r="G966" s="285"/>
    </row>
    <row r="967" ht="15" spans="1:7">
      <c r="A967" s="285"/>
      <c r="D967" s="285"/>
      <c r="E967" s="285"/>
      <c r="F967" s="285"/>
      <c r="G967" s="285"/>
    </row>
    <row r="968" ht="15" spans="1:7">
      <c r="A968" s="285"/>
      <c r="D968" s="285"/>
      <c r="E968" s="285"/>
      <c r="F968" s="285"/>
      <c r="G968" s="285"/>
    </row>
    <row r="969" ht="15" spans="1:7">
      <c r="A969" s="285"/>
      <c r="D969" s="285"/>
      <c r="E969" s="285"/>
      <c r="F969" s="285"/>
      <c r="G969" s="285"/>
    </row>
    <row r="970" ht="15" spans="1:7">
      <c r="A970" s="285"/>
      <c r="D970" s="285"/>
      <c r="E970" s="285"/>
      <c r="F970" s="285"/>
      <c r="G970" s="285"/>
    </row>
    <row r="971" ht="15" spans="1:7">
      <c r="A971" s="285"/>
      <c r="D971" s="285"/>
      <c r="E971" s="285"/>
      <c r="F971" s="285"/>
      <c r="G971" s="285"/>
    </row>
    <row r="972" ht="15" spans="1:7">
      <c r="A972" s="285"/>
      <c r="D972" s="285"/>
      <c r="E972" s="285"/>
      <c r="F972" s="285"/>
      <c r="G972" s="285"/>
    </row>
    <row r="973" ht="15" spans="1:7">
      <c r="A973" s="285"/>
      <c r="D973" s="285"/>
      <c r="E973" s="285"/>
      <c r="F973" s="285"/>
      <c r="G973" s="285"/>
    </row>
    <row r="974" ht="15" spans="1:7">
      <c r="A974" s="285"/>
      <c r="D974" s="285"/>
      <c r="E974" s="285"/>
      <c r="F974" s="285"/>
      <c r="G974" s="285"/>
    </row>
    <row r="975" ht="15" spans="1:7">
      <c r="A975" s="285"/>
      <c r="D975" s="285"/>
      <c r="E975" s="285"/>
      <c r="F975" s="285"/>
      <c r="G975" s="285"/>
    </row>
    <row r="976" ht="15" spans="1:7">
      <c r="A976" s="285"/>
      <c r="D976" s="285"/>
      <c r="E976" s="285"/>
      <c r="F976" s="285"/>
      <c r="G976" s="285"/>
    </row>
    <row r="977" ht="15" spans="1:7">
      <c r="A977" s="285"/>
      <c r="D977" s="285"/>
      <c r="E977" s="285"/>
      <c r="F977" s="285"/>
      <c r="G977" s="285"/>
    </row>
    <row r="978" ht="15" spans="1:7">
      <c r="A978" s="285"/>
      <c r="D978" s="285"/>
      <c r="E978" s="285"/>
      <c r="F978" s="285"/>
      <c r="G978" s="285"/>
    </row>
    <row r="979" ht="15" spans="1:7">
      <c r="A979" s="285"/>
      <c r="D979" s="285"/>
      <c r="E979" s="285"/>
      <c r="F979" s="285"/>
      <c r="G979" s="285"/>
    </row>
    <row r="980" ht="15" spans="1:7">
      <c r="A980" s="285"/>
      <c r="D980" s="285"/>
      <c r="E980" s="285"/>
      <c r="F980" s="285"/>
      <c r="G980" s="285"/>
    </row>
    <row r="981" ht="15" spans="1:7">
      <c r="A981" s="285"/>
      <c r="D981" s="285"/>
      <c r="E981" s="285"/>
      <c r="F981" s="285"/>
      <c r="G981" s="285"/>
    </row>
    <row r="982" ht="15" spans="1:7">
      <c r="A982" s="285"/>
      <c r="D982" s="285"/>
      <c r="E982" s="285"/>
      <c r="F982" s="285"/>
      <c r="G982" s="285"/>
    </row>
    <row r="983" ht="15" spans="1:7">
      <c r="A983" s="285"/>
      <c r="D983" s="285"/>
      <c r="E983" s="285"/>
      <c r="F983" s="285"/>
      <c r="G983" s="285"/>
    </row>
    <row r="984" ht="15" spans="1:7">
      <c r="A984" s="285"/>
      <c r="D984" s="285"/>
      <c r="E984" s="285"/>
      <c r="F984" s="285"/>
      <c r="G984" s="285"/>
    </row>
    <row r="985" ht="15" spans="1:7">
      <c r="A985" s="285"/>
      <c r="D985" s="285"/>
      <c r="E985" s="285"/>
      <c r="F985" s="285"/>
      <c r="G985" s="285"/>
    </row>
    <row r="986" ht="15" spans="1:7">
      <c r="A986" s="285"/>
      <c r="D986" s="285"/>
      <c r="E986" s="285"/>
      <c r="F986" s="285"/>
      <c r="G986" s="285"/>
    </row>
    <row r="987" ht="15" spans="1:7">
      <c r="A987" s="285"/>
      <c r="D987" s="285"/>
      <c r="E987" s="285"/>
      <c r="F987" s="285"/>
      <c r="G987" s="285"/>
    </row>
    <row r="988" ht="15" spans="1:7">
      <c r="A988" s="285"/>
      <c r="D988" s="285"/>
      <c r="E988" s="285"/>
      <c r="F988" s="285"/>
      <c r="G988" s="285"/>
    </row>
    <row r="989" ht="15" spans="1:7">
      <c r="A989" s="285"/>
      <c r="D989" s="285"/>
      <c r="E989" s="285"/>
      <c r="F989" s="285"/>
      <c r="G989" s="285"/>
    </row>
    <row r="990" ht="15" spans="1:7">
      <c r="A990" s="285"/>
      <c r="D990" s="285"/>
      <c r="E990" s="285"/>
      <c r="F990" s="285"/>
      <c r="G990" s="285"/>
    </row>
    <row r="991" ht="15" spans="1:7">
      <c r="A991" s="285"/>
      <c r="D991" s="285"/>
      <c r="E991" s="285"/>
      <c r="F991" s="285"/>
      <c r="G991" s="285"/>
    </row>
    <row r="992" ht="15" spans="1:7">
      <c r="A992" s="285"/>
      <c r="D992" s="285"/>
      <c r="E992" s="285"/>
      <c r="F992" s="285"/>
      <c r="G992" s="285"/>
    </row>
    <row r="993" ht="15" spans="1:7">
      <c r="A993" s="285"/>
      <c r="D993" s="285"/>
      <c r="E993" s="285"/>
      <c r="F993" s="285"/>
      <c r="G993" s="285"/>
    </row>
    <row r="994" ht="15" spans="1:7">
      <c r="A994" s="285"/>
      <c r="D994" s="285"/>
      <c r="E994" s="285"/>
      <c r="F994" s="285"/>
      <c r="G994" s="285"/>
    </row>
    <row r="995" ht="15" spans="1:7">
      <c r="A995" s="285"/>
      <c r="D995" s="285"/>
      <c r="E995" s="285"/>
      <c r="F995" s="285"/>
      <c r="G995" s="285"/>
    </row>
    <row r="996" ht="15" spans="1:7">
      <c r="A996" s="285"/>
      <c r="D996" s="285"/>
      <c r="E996" s="285"/>
      <c r="F996" s="285"/>
      <c r="G996" s="285"/>
    </row>
    <row r="997" ht="15" spans="1:7">
      <c r="A997" s="285"/>
      <c r="D997" s="285"/>
      <c r="E997" s="285"/>
      <c r="F997" s="285"/>
      <c r="G997" s="285"/>
    </row>
    <row r="998" ht="15" spans="1:7">
      <c r="A998" s="285"/>
      <c r="D998" s="285"/>
      <c r="E998" s="285"/>
      <c r="F998" s="285"/>
      <c r="G998" s="285"/>
    </row>
    <row r="999" ht="15" spans="1:7">
      <c r="A999" s="285"/>
      <c r="D999" s="285"/>
      <c r="E999" s="285"/>
      <c r="F999" s="285"/>
      <c r="G999" s="285"/>
    </row>
    <row r="1000" ht="15" spans="1:7">
      <c r="A1000" s="285"/>
      <c r="D1000" s="285"/>
      <c r="E1000" s="285"/>
      <c r="F1000" s="285"/>
      <c r="G1000" s="285"/>
    </row>
    <row r="1001" ht="15" spans="1:7">
      <c r="A1001" s="285"/>
      <c r="D1001" s="285"/>
      <c r="E1001" s="285"/>
      <c r="F1001" s="285"/>
      <c r="G1001" s="285"/>
    </row>
    <row r="1002" ht="15" spans="1:7">
      <c r="A1002" s="285"/>
      <c r="D1002" s="285"/>
      <c r="E1002" s="285"/>
      <c r="F1002" s="285"/>
      <c r="G1002" s="285"/>
    </row>
    <row r="1003" ht="15" spans="1:7">
      <c r="A1003" s="285"/>
      <c r="D1003" s="285"/>
      <c r="E1003" s="285"/>
      <c r="F1003" s="285"/>
      <c r="G1003" s="285"/>
    </row>
    <row r="1004" ht="15" spans="1:7">
      <c r="A1004" s="285"/>
      <c r="D1004" s="285"/>
      <c r="E1004" s="285"/>
      <c r="F1004" s="285"/>
      <c r="G1004" s="285"/>
    </row>
    <row r="1005" ht="15" spans="1:7">
      <c r="A1005" s="285"/>
      <c r="D1005" s="285"/>
      <c r="E1005" s="285"/>
      <c r="F1005" s="285"/>
      <c r="G1005" s="285"/>
    </row>
    <row r="1006" ht="15" spans="1:7">
      <c r="A1006" s="285"/>
      <c r="D1006" s="285"/>
      <c r="E1006" s="285"/>
      <c r="F1006" s="285"/>
      <c r="G1006" s="285"/>
    </row>
    <row r="1007" ht="15" spans="1:7">
      <c r="A1007" s="285"/>
      <c r="D1007" s="285"/>
      <c r="E1007" s="285"/>
      <c r="F1007" s="285"/>
      <c r="G1007" s="285"/>
    </row>
    <row r="1008" ht="15" spans="1:7">
      <c r="A1008" s="285"/>
      <c r="D1008" s="285"/>
      <c r="E1008" s="285"/>
      <c r="F1008" s="285"/>
      <c r="G1008" s="285"/>
    </row>
    <row r="1009" ht="15" spans="1:7">
      <c r="A1009" s="285"/>
      <c r="D1009" s="285"/>
      <c r="E1009" s="285"/>
      <c r="F1009" s="285"/>
      <c r="G1009" s="285"/>
    </row>
    <row r="1010" ht="15" spans="1:7">
      <c r="A1010" s="285"/>
      <c r="D1010" s="285"/>
      <c r="E1010" s="285"/>
      <c r="F1010" s="285"/>
      <c r="G1010" s="285"/>
    </row>
    <row r="1011" ht="15" spans="1:7">
      <c r="A1011" s="285"/>
      <c r="D1011" s="285"/>
      <c r="E1011" s="285"/>
      <c r="F1011" s="285"/>
      <c r="G1011" s="285"/>
    </row>
    <row r="1012" ht="15" spans="1:7">
      <c r="A1012" s="285"/>
      <c r="D1012" s="285"/>
      <c r="E1012" s="285"/>
      <c r="F1012" s="285"/>
      <c r="G1012" s="285"/>
    </row>
    <row r="1013" ht="15" spans="1:7">
      <c r="A1013" s="285"/>
      <c r="D1013" s="285"/>
      <c r="E1013" s="285"/>
      <c r="F1013" s="285"/>
      <c r="G1013" s="285"/>
    </row>
    <row r="1014" ht="15" spans="1:7">
      <c r="A1014" s="285"/>
      <c r="D1014" s="285"/>
      <c r="E1014" s="285"/>
      <c r="F1014" s="285"/>
      <c r="G1014" s="285"/>
    </row>
    <row r="1015" ht="15" spans="1:7">
      <c r="A1015" s="285"/>
      <c r="D1015" s="285"/>
      <c r="E1015" s="285"/>
      <c r="F1015" s="285"/>
      <c r="G1015" s="285"/>
    </row>
    <row r="1016" ht="15" spans="1:7">
      <c r="A1016" s="285"/>
      <c r="D1016" s="285"/>
      <c r="E1016" s="285"/>
      <c r="F1016" s="285"/>
      <c r="G1016" s="285"/>
    </row>
    <row r="1017" ht="15" spans="1:7">
      <c r="A1017" s="285"/>
      <c r="D1017" s="285"/>
      <c r="E1017" s="285"/>
      <c r="F1017" s="285"/>
      <c r="G1017" s="285"/>
    </row>
    <row r="1018" ht="15" spans="1:7">
      <c r="A1018" s="285"/>
      <c r="D1018" s="285"/>
      <c r="E1018" s="285"/>
      <c r="F1018" s="285"/>
      <c r="G1018" s="285"/>
    </row>
    <row r="1019" ht="15" spans="1:7">
      <c r="A1019" s="285"/>
      <c r="D1019" s="285"/>
      <c r="E1019" s="285"/>
      <c r="F1019" s="285"/>
      <c r="G1019" s="285"/>
    </row>
    <row r="1020" ht="15" spans="1:7">
      <c r="A1020" s="285"/>
      <c r="D1020" s="285"/>
      <c r="E1020" s="285"/>
      <c r="F1020" s="285"/>
      <c r="G1020" s="285"/>
    </row>
    <row r="1021" ht="15" spans="1:7">
      <c r="A1021" s="285"/>
      <c r="D1021" s="285"/>
      <c r="E1021" s="285"/>
      <c r="F1021" s="285"/>
      <c r="G1021" s="285"/>
    </row>
    <row r="1022" ht="15" spans="1:7">
      <c r="A1022" s="285"/>
      <c r="D1022" s="285"/>
      <c r="E1022" s="285"/>
      <c r="F1022" s="285"/>
      <c r="G1022" s="285"/>
    </row>
    <row r="1023" ht="15" spans="1:7">
      <c r="A1023" s="285"/>
      <c r="D1023" s="285"/>
      <c r="E1023" s="285"/>
      <c r="F1023" s="285"/>
      <c r="G1023" s="285"/>
    </row>
    <row r="1024" ht="15" spans="1:7">
      <c r="A1024" s="285"/>
      <c r="D1024" s="285"/>
      <c r="E1024" s="285"/>
      <c r="F1024" s="285"/>
      <c r="G1024" s="285"/>
    </row>
    <row r="1025" ht="15" spans="1:7">
      <c r="A1025" s="285"/>
      <c r="D1025" s="285"/>
      <c r="E1025" s="285"/>
      <c r="F1025" s="285"/>
      <c r="G1025" s="285"/>
    </row>
    <row r="1026" ht="15" spans="1:7">
      <c r="A1026" s="285"/>
      <c r="D1026" s="285"/>
      <c r="E1026" s="285"/>
      <c r="F1026" s="285"/>
      <c r="G1026" s="285"/>
    </row>
    <row r="1027" ht="15" spans="1:7">
      <c r="A1027" s="285"/>
      <c r="D1027" s="285"/>
      <c r="E1027" s="285"/>
      <c r="F1027" s="285"/>
      <c r="G1027" s="285"/>
    </row>
    <row r="1028" ht="15" spans="1:7">
      <c r="A1028" s="285"/>
      <c r="D1028" s="285"/>
      <c r="E1028" s="285"/>
      <c r="F1028" s="285"/>
      <c r="G1028" s="285"/>
    </row>
    <row r="1029" ht="15" spans="1:7">
      <c r="A1029" s="285"/>
      <c r="D1029" s="285"/>
      <c r="E1029" s="285"/>
      <c r="F1029" s="285"/>
      <c r="G1029" s="285"/>
    </row>
    <row r="1030" ht="15" spans="1:7">
      <c r="A1030" s="285"/>
      <c r="D1030" s="285"/>
      <c r="E1030" s="285"/>
      <c r="F1030" s="285"/>
      <c r="G1030" s="285"/>
    </row>
    <row r="1031" ht="15" spans="1:7">
      <c r="A1031" s="285"/>
      <c r="D1031" s="285"/>
      <c r="E1031" s="285"/>
      <c r="F1031" s="285"/>
      <c r="G1031" s="285"/>
    </row>
    <row r="1032" ht="15" spans="1:7">
      <c r="A1032" s="285"/>
      <c r="D1032" s="285"/>
      <c r="E1032" s="285"/>
      <c r="F1032" s="285"/>
      <c r="G1032" s="285"/>
    </row>
    <row r="1033" ht="15" spans="1:7">
      <c r="A1033" s="285"/>
      <c r="D1033" s="285"/>
      <c r="E1033" s="285"/>
      <c r="F1033" s="285"/>
      <c r="G1033" s="285"/>
    </row>
    <row r="1034" ht="15" spans="1:7">
      <c r="A1034" s="285"/>
      <c r="D1034" s="285"/>
      <c r="E1034" s="285"/>
      <c r="F1034" s="285"/>
      <c r="G1034" s="285"/>
    </row>
    <row r="1035" ht="15" spans="1:7">
      <c r="A1035" s="285"/>
      <c r="D1035" s="285"/>
      <c r="E1035" s="285"/>
      <c r="F1035" s="285"/>
      <c r="G1035" s="285"/>
    </row>
    <row r="1036" ht="15" spans="1:7">
      <c r="A1036" s="285"/>
      <c r="D1036" s="285"/>
      <c r="E1036" s="285"/>
      <c r="F1036" s="285"/>
      <c r="G1036" s="285"/>
    </row>
    <row r="1037" ht="15" spans="1:7">
      <c r="A1037" s="285"/>
      <c r="D1037" s="285"/>
      <c r="E1037" s="285"/>
      <c r="F1037" s="285"/>
      <c r="G1037" s="285"/>
    </row>
    <row r="1038" ht="15" spans="1:7">
      <c r="A1038" s="285"/>
      <c r="D1038" s="285"/>
      <c r="E1038" s="285"/>
      <c r="F1038" s="285"/>
      <c r="G1038" s="285"/>
    </row>
    <row r="1039" ht="15" spans="1:7">
      <c r="A1039" s="285"/>
      <c r="D1039" s="285"/>
      <c r="E1039" s="285"/>
      <c r="F1039" s="285"/>
      <c r="G1039" s="285"/>
    </row>
    <row r="1040" ht="15" spans="1:7">
      <c r="A1040" s="285"/>
      <c r="D1040" s="285"/>
      <c r="E1040" s="285"/>
      <c r="F1040" s="285"/>
      <c r="G1040" s="285"/>
    </row>
    <row r="1041" ht="15" spans="1:7">
      <c r="A1041" s="285"/>
      <c r="D1041" s="285"/>
      <c r="E1041" s="285"/>
      <c r="F1041" s="285"/>
      <c r="G1041" s="285"/>
    </row>
    <row r="1042" ht="15" spans="1:7">
      <c r="A1042" s="285"/>
      <c r="D1042" s="285"/>
      <c r="E1042" s="285"/>
      <c r="F1042" s="285"/>
      <c r="G1042" s="285"/>
    </row>
    <row r="1043" ht="15" spans="1:7">
      <c r="A1043" s="285"/>
      <c r="D1043" s="285"/>
      <c r="E1043" s="285"/>
      <c r="F1043" s="285"/>
      <c r="G1043" s="285"/>
    </row>
    <row r="1044" ht="15" spans="1:7">
      <c r="A1044" s="285"/>
      <c r="D1044" s="285"/>
      <c r="E1044" s="285"/>
      <c r="F1044" s="285"/>
      <c r="G1044" s="285"/>
    </row>
    <row r="1045" ht="15" spans="1:7">
      <c r="A1045" s="285"/>
      <c r="D1045" s="285"/>
      <c r="E1045" s="285"/>
      <c r="F1045" s="285"/>
      <c r="G1045" s="285"/>
    </row>
    <row r="1046" ht="15" spans="1:7">
      <c r="A1046" s="285"/>
      <c r="D1046" s="285"/>
      <c r="E1046" s="285"/>
      <c r="F1046" s="285"/>
      <c r="G1046" s="285"/>
    </row>
    <row r="1047" ht="15" spans="1:7">
      <c r="A1047" s="285"/>
      <c r="D1047" s="285"/>
      <c r="E1047" s="285"/>
      <c r="F1047" s="285"/>
      <c r="G1047" s="285"/>
    </row>
    <row r="1048" ht="15" spans="1:7">
      <c r="A1048" s="285"/>
      <c r="D1048" s="285"/>
      <c r="E1048" s="285"/>
      <c r="F1048" s="285"/>
      <c r="G1048" s="285"/>
    </row>
    <row r="1049" ht="15" spans="1:7">
      <c r="A1049" s="285"/>
      <c r="D1049" s="285"/>
      <c r="E1049" s="285"/>
      <c r="F1049" s="285"/>
      <c r="G1049" s="285"/>
    </row>
    <row r="1050" ht="15" spans="1:7">
      <c r="A1050" s="285"/>
      <c r="D1050" s="285"/>
      <c r="E1050" s="285"/>
      <c r="F1050" s="285"/>
      <c r="G1050" s="285"/>
    </row>
    <row r="1051" ht="15" spans="1:7">
      <c r="A1051" s="285"/>
      <c r="D1051" s="285"/>
      <c r="E1051" s="285"/>
      <c r="F1051" s="285"/>
      <c r="G1051" s="285"/>
    </row>
    <row r="1052" ht="15" spans="1:7">
      <c r="A1052" s="285"/>
      <c r="D1052" s="285"/>
      <c r="E1052" s="285"/>
      <c r="F1052" s="285"/>
      <c r="G1052" s="285"/>
    </row>
    <row r="1053" ht="15" spans="1:7">
      <c r="A1053" s="285"/>
      <c r="D1053" s="285"/>
      <c r="E1053" s="285"/>
      <c r="F1053" s="285"/>
      <c r="G1053" s="285"/>
    </row>
    <row r="1054" ht="15" spans="1:7">
      <c r="A1054" s="285"/>
      <c r="D1054" s="285"/>
      <c r="E1054" s="285"/>
      <c r="F1054" s="285"/>
      <c r="G1054" s="285"/>
    </row>
    <row r="1055" ht="15" spans="1:7">
      <c r="A1055" s="285"/>
      <c r="D1055" s="285"/>
      <c r="E1055" s="285"/>
      <c r="F1055" s="285"/>
      <c r="G1055" s="285"/>
    </row>
    <row r="1056" ht="15" spans="1:7">
      <c r="A1056" s="285"/>
      <c r="D1056" s="285"/>
      <c r="E1056" s="285"/>
      <c r="F1056" s="285"/>
      <c r="G1056" s="285"/>
    </row>
    <row r="1057" spans="1:1">
      <c r="A1057" s="299"/>
    </row>
    <row r="1058" spans="1:1">
      <c r="A1058" s="299"/>
    </row>
    <row r="1059" spans="1:1">
      <c r="A1059" s="299"/>
    </row>
    <row r="1060" spans="1:1">
      <c r="A1060" s="299"/>
    </row>
    <row r="1061" spans="1:1">
      <c r="A1061" s="299"/>
    </row>
    <row r="1062" spans="1:1">
      <c r="A1062" s="299"/>
    </row>
    <row r="1063" spans="1:1">
      <c r="A1063" s="299"/>
    </row>
    <row r="1064" spans="1:1">
      <c r="A1064" s="299"/>
    </row>
    <row r="1065" spans="1:1">
      <c r="A1065" s="299"/>
    </row>
    <row r="1066" spans="1:1">
      <c r="A1066" s="299"/>
    </row>
    <row r="1067" spans="1:1">
      <c r="A1067" s="299"/>
    </row>
    <row r="1068" spans="1:1">
      <c r="A1068" s="299"/>
    </row>
    <row r="1069" spans="1:1">
      <c r="A1069" s="299"/>
    </row>
    <row r="1070" spans="1:1">
      <c r="A1070" s="299"/>
    </row>
    <row r="1071" spans="1:1">
      <c r="A1071" s="299"/>
    </row>
    <row r="1072" spans="1:1">
      <c r="A1072" s="299"/>
    </row>
    <row r="1073" spans="1:1">
      <c r="A1073" s="299"/>
    </row>
    <row r="1074" spans="1:1">
      <c r="A1074" s="299"/>
    </row>
    <row r="1075" spans="1:1">
      <c r="A1075" s="299"/>
    </row>
    <row r="1076" spans="1:1">
      <c r="A1076" s="299"/>
    </row>
    <row r="1077" spans="10:10">
      <c r="J1077" s="299" t="s">
        <v>2159</v>
      </c>
    </row>
  </sheetData>
  <mergeCells count="532">
    <mergeCell ref="A1:G1"/>
    <mergeCell ref="A2:B2"/>
    <mergeCell ref="B3:G3"/>
    <mergeCell ref="A5:B5"/>
    <mergeCell ref="A13:B13"/>
    <mergeCell ref="A27:B27"/>
    <mergeCell ref="A35:B35"/>
    <mergeCell ref="A43:B43"/>
    <mergeCell ref="A51:B51"/>
    <mergeCell ref="A59:B59"/>
    <mergeCell ref="A81:B81"/>
    <mergeCell ref="A103:B103"/>
    <mergeCell ref="A111:B111"/>
    <mergeCell ref="A119:B119"/>
    <mergeCell ref="A148:B148"/>
    <mergeCell ref="A170:B170"/>
    <mergeCell ref="A193:B193"/>
    <mergeCell ref="A201:G201"/>
    <mergeCell ref="A202:B202"/>
    <mergeCell ref="A225:B225"/>
    <mergeCell ref="A240:G240"/>
    <mergeCell ref="A313:G313"/>
    <mergeCell ref="A328:G328"/>
    <mergeCell ref="A364:B364"/>
    <mergeCell ref="A372:B372"/>
    <mergeCell ref="A387:B387"/>
    <mergeCell ref="A418:B418"/>
    <mergeCell ref="A448:B448"/>
    <mergeCell ref="A456:B456"/>
    <mergeCell ref="A485:B485"/>
    <mergeCell ref="A514:G514"/>
    <mergeCell ref="A522:G522"/>
    <mergeCell ref="A523:B523"/>
    <mergeCell ref="A545:B545"/>
    <mergeCell ref="A553:B553"/>
    <mergeCell ref="A561:B561"/>
    <mergeCell ref="A576:B576"/>
    <mergeCell ref="A584:B584"/>
    <mergeCell ref="A592:B592"/>
    <mergeCell ref="A600:B600"/>
    <mergeCell ref="A615:B615"/>
    <mergeCell ref="A630:G630"/>
    <mergeCell ref="A638:G638"/>
    <mergeCell ref="A646:G646"/>
    <mergeCell ref="A655:B655"/>
    <mergeCell ref="A663:B663"/>
    <mergeCell ref="A693:B693"/>
    <mergeCell ref="A708:B708"/>
    <mergeCell ref="A731:B731"/>
    <mergeCell ref="A733:B733"/>
    <mergeCell ref="A748:B748"/>
    <mergeCell ref="A756:B756"/>
    <mergeCell ref="A764:B764"/>
    <mergeCell ref="A772:B772"/>
    <mergeCell ref="A781:B781"/>
    <mergeCell ref="A790:B790"/>
    <mergeCell ref="A805:B805"/>
    <mergeCell ref="A813:B813"/>
    <mergeCell ref="A821:B821"/>
    <mergeCell ref="A829:B829"/>
    <mergeCell ref="A837:B837"/>
    <mergeCell ref="A845:B845"/>
    <mergeCell ref="A853:B853"/>
    <mergeCell ref="A861:B861"/>
    <mergeCell ref="A869:B869"/>
    <mergeCell ref="A870:B870"/>
    <mergeCell ref="A886:B886"/>
    <mergeCell ref="A631:A636"/>
    <mergeCell ref="A639:A644"/>
    <mergeCell ref="A647:A652"/>
    <mergeCell ref="B6:B7"/>
    <mergeCell ref="B14:B15"/>
    <mergeCell ref="B21:B22"/>
    <mergeCell ref="B28:B29"/>
    <mergeCell ref="B36:B37"/>
    <mergeCell ref="B44:B45"/>
    <mergeCell ref="B52:B53"/>
    <mergeCell ref="B60:B61"/>
    <mergeCell ref="B67:B68"/>
    <mergeCell ref="B74:B75"/>
    <mergeCell ref="B82:B83"/>
    <mergeCell ref="B89:B90"/>
    <mergeCell ref="B96:B97"/>
    <mergeCell ref="B104:B105"/>
    <mergeCell ref="B112:B113"/>
    <mergeCell ref="B120:B121"/>
    <mergeCell ref="B127:B128"/>
    <mergeCell ref="B134:B135"/>
    <mergeCell ref="B141:B142"/>
    <mergeCell ref="B149:B150"/>
    <mergeCell ref="B156:B157"/>
    <mergeCell ref="B163:B164"/>
    <mergeCell ref="B171:B172"/>
    <mergeCell ref="B178:B179"/>
    <mergeCell ref="B186:B187"/>
    <mergeCell ref="B194:B195"/>
    <mergeCell ref="B203:B204"/>
    <mergeCell ref="B211:B212"/>
    <mergeCell ref="B218:B219"/>
    <mergeCell ref="B226:B227"/>
    <mergeCell ref="B233:B234"/>
    <mergeCell ref="B241:B242"/>
    <mergeCell ref="B249:B250"/>
    <mergeCell ref="B256:B257"/>
    <mergeCell ref="B263:B264"/>
    <mergeCell ref="B270:B271"/>
    <mergeCell ref="B277:B278"/>
    <mergeCell ref="B284:B285"/>
    <mergeCell ref="B291:B292"/>
    <mergeCell ref="B299:B300"/>
    <mergeCell ref="B306:B307"/>
    <mergeCell ref="B314:B315"/>
    <mergeCell ref="B321:B322"/>
    <mergeCell ref="B329:B330"/>
    <mergeCell ref="B336:B337"/>
    <mergeCell ref="B343:B344"/>
    <mergeCell ref="B350:B351"/>
    <mergeCell ref="B357:B358"/>
    <mergeCell ref="B365:B366"/>
    <mergeCell ref="B373:B374"/>
    <mergeCell ref="B380:B381"/>
    <mergeCell ref="B388:B389"/>
    <mergeCell ref="B396:B397"/>
    <mergeCell ref="B403:B404"/>
    <mergeCell ref="B411:B412"/>
    <mergeCell ref="B419:B420"/>
    <mergeCell ref="B426:B427"/>
    <mergeCell ref="B434:B435"/>
    <mergeCell ref="B441:B442"/>
    <mergeCell ref="B449:B450"/>
    <mergeCell ref="B457:B458"/>
    <mergeCell ref="B464:B465"/>
    <mergeCell ref="B471:B472"/>
    <mergeCell ref="B478:B479"/>
    <mergeCell ref="B486:B487"/>
    <mergeCell ref="B493:B494"/>
    <mergeCell ref="B500:B501"/>
    <mergeCell ref="B507:B508"/>
    <mergeCell ref="B515:B516"/>
    <mergeCell ref="B524:B525"/>
    <mergeCell ref="B531:B532"/>
    <mergeCell ref="B538:B539"/>
    <mergeCell ref="B546:B547"/>
    <mergeCell ref="B554:B555"/>
    <mergeCell ref="B562:B563"/>
    <mergeCell ref="B569:B570"/>
    <mergeCell ref="B577:B578"/>
    <mergeCell ref="B585:B586"/>
    <mergeCell ref="B593:B594"/>
    <mergeCell ref="B601:B602"/>
    <mergeCell ref="B608:B609"/>
    <mergeCell ref="B616:B617"/>
    <mergeCell ref="B623:B624"/>
    <mergeCell ref="B631:B632"/>
    <mergeCell ref="B639:B640"/>
    <mergeCell ref="B647:B648"/>
    <mergeCell ref="B656:B657"/>
    <mergeCell ref="B664:B665"/>
    <mergeCell ref="B672:B673"/>
    <mergeCell ref="B679:B680"/>
    <mergeCell ref="B686:B687"/>
    <mergeCell ref="B694:B695"/>
    <mergeCell ref="B701:B702"/>
    <mergeCell ref="B709:B710"/>
    <mergeCell ref="B716:B717"/>
    <mergeCell ref="B724:B725"/>
    <mergeCell ref="B734:B735"/>
    <mergeCell ref="B741:B742"/>
    <mergeCell ref="B749:B750"/>
    <mergeCell ref="B757:B758"/>
    <mergeCell ref="B765:B766"/>
    <mergeCell ref="B773:B774"/>
    <mergeCell ref="B782:B783"/>
    <mergeCell ref="B791:B792"/>
    <mergeCell ref="B798:B799"/>
    <mergeCell ref="B806:B807"/>
    <mergeCell ref="B814:B815"/>
    <mergeCell ref="B822:B823"/>
    <mergeCell ref="B830:B831"/>
    <mergeCell ref="B838:B839"/>
    <mergeCell ref="B846:B847"/>
    <mergeCell ref="B854:B855"/>
    <mergeCell ref="B862:B863"/>
    <mergeCell ref="B871:B872"/>
    <mergeCell ref="B879:B880"/>
    <mergeCell ref="B887:B888"/>
    <mergeCell ref="C6:C7"/>
    <mergeCell ref="C14:C15"/>
    <mergeCell ref="C21:C22"/>
    <mergeCell ref="C28:C29"/>
    <mergeCell ref="C36:C37"/>
    <mergeCell ref="C44:C45"/>
    <mergeCell ref="C52:C53"/>
    <mergeCell ref="C60:C61"/>
    <mergeCell ref="C67:C68"/>
    <mergeCell ref="C74:C75"/>
    <mergeCell ref="C82:C83"/>
    <mergeCell ref="C89:C90"/>
    <mergeCell ref="C96:C97"/>
    <mergeCell ref="C104:C105"/>
    <mergeCell ref="C112:C113"/>
    <mergeCell ref="C120:C121"/>
    <mergeCell ref="C127:C128"/>
    <mergeCell ref="C134:C135"/>
    <mergeCell ref="C141:C142"/>
    <mergeCell ref="C149:C150"/>
    <mergeCell ref="C156:C157"/>
    <mergeCell ref="C163:C164"/>
    <mergeCell ref="C171:C172"/>
    <mergeCell ref="C178:C179"/>
    <mergeCell ref="C186:C187"/>
    <mergeCell ref="C194:C195"/>
    <mergeCell ref="C203:C204"/>
    <mergeCell ref="C211:C212"/>
    <mergeCell ref="C218:C219"/>
    <mergeCell ref="C226:C227"/>
    <mergeCell ref="C233:C234"/>
    <mergeCell ref="C241:C242"/>
    <mergeCell ref="C249:C250"/>
    <mergeCell ref="C256:C257"/>
    <mergeCell ref="C263:C264"/>
    <mergeCell ref="C270:C271"/>
    <mergeCell ref="C277:C278"/>
    <mergeCell ref="C284:C285"/>
    <mergeCell ref="C291:C292"/>
    <mergeCell ref="C299:C300"/>
    <mergeCell ref="C306:C307"/>
    <mergeCell ref="C314:C315"/>
    <mergeCell ref="C321:C322"/>
    <mergeCell ref="C329:C330"/>
    <mergeCell ref="C336:C337"/>
    <mergeCell ref="C343:C344"/>
    <mergeCell ref="C350:C351"/>
    <mergeCell ref="C357:C358"/>
    <mergeCell ref="C365:C366"/>
    <mergeCell ref="C373:C374"/>
    <mergeCell ref="C380:C381"/>
    <mergeCell ref="C388:C389"/>
    <mergeCell ref="C396:C397"/>
    <mergeCell ref="C403:C404"/>
    <mergeCell ref="C411:C412"/>
    <mergeCell ref="C419:C420"/>
    <mergeCell ref="C426:C427"/>
    <mergeCell ref="C434:C435"/>
    <mergeCell ref="C441:C442"/>
    <mergeCell ref="C449:C450"/>
    <mergeCell ref="C457:C458"/>
    <mergeCell ref="C464:C465"/>
    <mergeCell ref="C471:C472"/>
    <mergeCell ref="C478:C479"/>
    <mergeCell ref="C486:C487"/>
    <mergeCell ref="C493:C494"/>
    <mergeCell ref="C500:C501"/>
    <mergeCell ref="C507:C508"/>
    <mergeCell ref="C515:C516"/>
    <mergeCell ref="C524:C525"/>
    <mergeCell ref="C531:C532"/>
    <mergeCell ref="C538:C539"/>
    <mergeCell ref="C546:C547"/>
    <mergeCell ref="C554:C555"/>
    <mergeCell ref="C562:C563"/>
    <mergeCell ref="C569:C570"/>
    <mergeCell ref="C577:C578"/>
    <mergeCell ref="C585:C586"/>
    <mergeCell ref="C593:C594"/>
    <mergeCell ref="C601:C602"/>
    <mergeCell ref="C608:C609"/>
    <mergeCell ref="C616:C617"/>
    <mergeCell ref="C623:C624"/>
    <mergeCell ref="C631:C632"/>
    <mergeCell ref="C639:C640"/>
    <mergeCell ref="C647:C648"/>
    <mergeCell ref="C656:C657"/>
    <mergeCell ref="C664:C665"/>
    <mergeCell ref="C672:C673"/>
    <mergeCell ref="C679:C680"/>
    <mergeCell ref="C686:C687"/>
    <mergeCell ref="C694:C695"/>
    <mergeCell ref="C701:C702"/>
    <mergeCell ref="C709:C710"/>
    <mergeCell ref="C716:C717"/>
    <mergeCell ref="C724:C725"/>
    <mergeCell ref="C734:C735"/>
    <mergeCell ref="C741:C742"/>
    <mergeCell ref="C749:C750"/>
    <mergeCell ref="C757:C758"/>
    <mergeCell ref="C765:C766"/>
    <mergeCell ref="C773:C774"/>
    <mergeCell ref="C782:C783"/>
    <mergeCell ref="C791:C792"/>
    <mergeCell ref="C798:C799"/>
    <mergeCell ref="C806:C807"/>
    <mergeCell ref="C814:C815"/>
    <mergeCell ref="C822:C823"/>
    <mergeCell ref="C830:C831"/>
    <mergeCell ref="C838:C839"/>
    <mergeCell ref="C846:C847"/>
    <mergeCell ref="C854:C855"/>
    <mergeCell ref="C862:C863"/>
    <mergeCell ref="C871:C872"/>
    <mergeCell ref="C879:C880"/>
    <mergeCell ref="C887:C888"/>
    <mergeCell ref="D6:D7"/>
    <mergeCell ref="D8:D12"/>
    <mergeCell ref="D14:D15"/>
    <mergeCell ref="D16:D20"/>
    <mergeCell ref="D21:D22"/>
    <mergeCell ref="D23:D26"/>
    <mergeCell ref="D28:D29"/>
    <mergeCell ref="D30:D34"/>
    <mergeCell ref="D36:D37"/>
    <mergeCell ref="D38:D42"/>
    <mergeCell ref="D44:D45"/>
    <mergeCell ref="D46:D50"/>
    <mergeCell ref="D52:D53"/>
    <mergeCell ref="D54:D58"/>
    <mergeCell ref="D60:D61"/>
    <mergeCell ref="D62:D66"/>
    <mergeCell ref="D67:D68"/>
    <mergeCell ref="D69:D73"/>
    <mergeCell ref="D74:D75"/>
    <mergeCell ref="D76:D80"/>
    <mergeCell ref="D82:D83"/>
    <mergeCell ref="D84:D88"/>
    <mergeCell ref="D89:D90"/>
    <mergeCell ref="D91:D95"/>
    <mergeCell ref="D96:D97"/>
    <mergeCell ref="D98:D102"/>
    <mergeCell ref="D104:D105"/>
    <mergeCell ref="D106:D110"/>
    <mergeCell ref="D112:D113"/>
    <mergeCell ref="D114:D118"/>
    <mergeCell ref="D120:D121"/>
    <mergeCell ref="D122:D126"/>
    <mergeCell ref="D127:D128"/>
    <mergeCell ref="D129:D133"/>
    <mergeCell ref="D134:D135"/>
    <mergeCell ref="D136:D140"/>
    <mergeCell ref="D141:D142"/>
    <mergeCell ref="D143:D147"/>
    <mergeCell ref="D149:D150"/>
    <mergeCell ref="D151:D155"/>
    <mergeCell ref="D156:D157"/>
    <mergeCell ref="D158:D162"/>
    <mergeCell ref="D163:D164"/>
    <mergeCell ref="D165:D169"/>
    <mergeCell ref="D171:D172"/>
    <mergeCell ref="D173:D177"/>
    <mergeCell ref="D178:D179"/>
    <mergeCell ref="D180:D184"/>
    <mergeCell ref="D186:D187"/>
    <mergeCell ref="D188:D192"/>
    <mergeCell ref="D194:D195"/>
    <mergeCell ref="D196:D200"/>
    <mergeCell ref="D203:D204"/>
    <mergeCell ref="D205:D209"/>
    <mergeCell ref="D211:D212"/>
    <mergeCell ref="D213:D217"/>
    <mergeCell ref="D218:D219"/>
    <mergeCell ref="D220:D224"/>
    <mergeCell ref="D226:D227"/>
    <mergeCell ref="D228:D232"/>
    <mergeCell ref="D233:D234"/>
    <mergeCell ref="D235:D239"/>
    <mergeCell ref="D241:D242"/>
    <mergeCell ref="D243:D247"/>
    <mergeCell ref="D249:D250"/>
    <mergeCell ref="D251:D255"/>
    <mergeCell ref="D256:D257"/>
    <mergeCell ref="D258:D262"/>
    <mergeCell ref="D263:D264"/>
    <mergeCell ref="D265:D269"/>
    <mergeCell ref="D270:D271"/>
    <mergeCell ref="D272:D276"/>
    <mergeCell ref="D277:D278"/>
    <mergeCell ref="D279:D283"/>
    <mergeCell ref="D284:D285"/>
    <mergeCell ref="D286:D290"/>
    <mergeCell ref="D291:D292"/>
    <mergeCell ref="D293:D297"/>
    <mergeCell ref="D299:D300"/>
    <mergeCell ref="D301:D305"/>
    <mergeCell ref="D306:D307"/>
    <mergeCell ref="D308:D312"/>
    <mergeCell ref="D314:D315"/>
    <mergeCell ref="D316:D320"/>
    <mergeCell ref="D321:D322"/>
    <mergeCell ref="D323:D327"/>
    <mergeCell ref="D329:D330"/>
    <mergeCell ref="D331:D335"/>
    <mergeCell ref="D336:D337"/>
    <mergeCell ref="D338:D342"/>
    <mergeCell ref="D343:D344"/>
    <mergeCell ref="D345:D349"/>
    <mergeCell ref="D350:D351"/>
    <mergeCell ref="D352:D356"/>
    <mergeCell ref="D357:D358"/>
    <mergeCell ref="D359:D363"/>
    <mergeCell ref="D365:D366"/>
    <mergeCell ref="D367:D371"/>
    <mergeCell ref="D373:D374"/>
    <mergeCell ref="D375:D379"/>
    <mergeCell ref="D380:D381"/>
    <mergeCell ref="D382:D386"/>
    <mergeCell ref="D388:D389"/>
    <mergeCell ref="D390:D394"/>
    <mergeCell ref="D396:D397"/>
    <mergeCell ref="D398:D402"/>
    <mergeCell ref="D403:D404"/>
    <mergeCell ref="D405:D409"/>
    <mergeCell ref="D411:D412"/>
    <mergeCell ref="D413:D417"/>
    <mergeCell ref="D419:D420"/>
    <mergeCell ref="D421:D425"/>
    <mergeCell ref="D426:D427"/>
    <mergeCell ref="D428:D432"/>
    <mergeCell ref="D434:D435"/>
    <mergeCell ref="D436:D440"/>
    <mergeCell ref="D441:D442"/>
    <mergeCell ref="D443:D447"/>
    <mergeCell ref="D449:D450"/>
    <mergeCell ref="D451:D455"/>
    <mergeCell ref="D457:D458"/>
    <mergeCell ref="D459:D463"/>
    <mergeCell ref="D464:D465"/>
    <mergeCell ref="D466:D470"/>
    <mergeCell ref="D471:D472"/>
    <mergeCell ref="D473:D477"/>
    <mergeCell ref="D478:D479"/>
    <mergeCell ref="D480:D484"/>
    <mergeCell ref="D486:D487"/>
    <mergeCell ref="D488:D492"/>
    <mergeCell ref="D493:D494"/>
    <mergeCell ref="D495:D499"/>
    <mergeCell ref="D500:D501"/>
    <mergeCell ref="D502:D506"/>
    <mergeCell ref="D507:D508"/>
    <mergeCell ref="D509:D513"/>
    <mergeCell ref="D515:D516"/>
    <mergeCell ref="D517:D521"/>
    <mergeCell ref="D524:D525"/>
    <mergeCell ref="D526:D530"/>
    <mergeCell ref="D531:D532"/>
    <mergeCell ref="D533:D537"/>
    <mergeCell ref="D538:D539"/>
    <mergeCell ref="D540:D544"/>
    <mergeCell ref="D546:D547"/>
    <mergeCell ref="D548:D552"/>
    <mergeCell ref="D554:D555"/>
    <mergeCell ref="D556:D560"/>
    <mergeCell ref="D562:D563"/>
    <mergeCell ref="D564:D568"/>
    <mergeCell ref="D569:D570"/>
    <mergeCell ref="D571:D575"/>
    <mergeCell ref="D577:D578"/>
    <mergeCell ref="D579:D583"/>
    <mergeCell ref="D585:D586"/>
    <mergeCell ref="D587:D591"/>
    <mergeCell ref="D593:D594"/>
    <mergeCell ref="D595:D599"/>
    <mergeCell ref="D601:D602"/>
    <mergeCell ref="D603:D607"/>
    <mergeCell ref="D608:D609"/>
    <mergeCell ref="D610:D614"/>
    <mergeCell ref="D616:D617"/>
    <mergeCell ref="D618:D622"/>
    <mergeCell ref="D623:D624"/>
    <mergeCell ref="D625:D629"/>
    <mergeCell ref="D631:D632"/>
    <mergeCell ref="D633:D637"/>
    <mergeCell ref="D639:D640"/>
    <mergeCell ref="D641:D645"/>
    <mergeCell ref="D647:D648"/>
    <mergeCell ref="D649:D653"/>
    <mergeCell ref="D656:D657"/>
    <mergeCell ref="D658:D662"/>
    <mergeCell ref="D664:D665"/>
    <mergeCell ref="D666:D670"/>
    <mergeCell ref="D672:D673"/>
    <mergeCell ref="D674:D678"/>
    <mergeCell ref="D679:D680"/>
    <mergeCell ref="D681:D685"/>
    <mergeCell ref="D686:D687"/>
    <mergeCell ref="D688:D692"/>
    <mergeCell ref="D694:D695"/>
    <mergeCell ref="D696:D700"/>
    <mergeCell ref="D701:D702"/>
    <mergeCell ref="D703:D707"/>
    <mergeCell ref="D709:D710"/>
    <mergeCell ref="D711:D715"/>
    <mergeCell ref="D716:D717"/>
    <mergeCell ref="D718:D732"/>
    <mergeCell ref="D734:D735"/>
    <mergeCell ref="D736:D740"/>
    <mergeCell ref="D741:D742"/>
    <mergeCell ref="D743:D747"/>
    <mergeCell ref="D749:D750"/>
    <mergeCell ref="D751:D755"/>
    <mergeCell ref="D757:D758"/>
    <mergeCell ref="D759:D763"/>
    <mergeCell ref="D765:D766"/>
    <mergeCell ref="D767:D771"/>
    <mergeCell ref="D773:D774"/>
    <mergeCell ref="D775:D779"/>
    <mergeCell ref="D782:D783"/>
    <mergeCell ref="D784:D788"/>
    <mergeCell ref="D791:D792"/>
    <mergeCell ref="D793:D797"/>
    <mergeCell ref="D798:D799"/>
    <mergeCell ref="D800:D804"/>
    <mergeCell ref="D806:D807"/>
    <mergeCell ref="D808:D812"/>
    <mergeCell ref="D814:D815"/>
    <mergeCell ref="D816:D820"/>
    <mergeCell ref="D822:D823"/>
    <mergeCell ref="D824:D828"/>
    <mergeCell ref="D830:D831"/>
    <mergeCell ref="D832:D836"/>
    <mergeCell ref="D838:D839"/>
    <mergeCell ref="D840:D844"/>
    <mergeCell ref="D846:D847"/>
    <mergeCell ref="D848:D852"/>
    <mergeCell ref="D854:D855"/>
    <mergeCell ref="D856:D860"/>
    <mergeCell ref="D862:D863"/>
    <mergeCell ref="D864:D868"/>
    <mergeCell ref="D871:D872"/>
    <mergeCell ref="D873:D877"/>
    <mergeCell ref="D879:D880"/>
    <mergeCell ref="D881:D885"/>
    <mergeCell ref="D887:D888"/>
    <mergeCell ref="D889:D897"/>
  </mergeCells>
  <hyperlinks>
    <hyperlink ref="B92" r:id="rId4" display="MOL TRIUMPH" tooltip="Please click here for Schedule details."/>
    <hyperlink ref="C92" r:id="rId4" display="009W" tooltip="Please click here for Schedule details."/>
  </hyperlinks>
  <pageMargins left="0.7" right="0.7" top="0.75" bottom="0.75" header="0.3" footer="0.3"/>
  <pageSetup paperSize="9" orientation="portrait"/>
  <headerFooter alignWithMargins="0" scaleWithDoc="0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58"/>
  <sheetViews>
    <sheetView workbookViewId="0">
      <selection activeCell="H16" sqref="H16"/>
    </sheetView>
  </sheetViews>
  <sheetFormatPr defaultColWidth="9" defaultRowHeight="14.25"/>
  <cols>
    <col min="1" max="1" width="5.25" style="185" customWidth="1"/>
    <col min="2" max="2" width="35.25" style="186" customWidth="1"/>
    <col min="3" max="3" width="13.125" style="186" customWidth="1"/>
    <col min="4" max="4" width="11" style="186" customWidth="1"/>
    <col min="5" max="5" width="12.625" style="186" customWidth="1"/>
    <col min="6" max="6" width="12" style="186" customWidth="1"/>
    <col min="7" max="7" width="15" style="186" customWidth="1"/>
    <col min="8" max="8" width="14.5" style="187" customWidth="1"/>
    <col min="9" max="9" width="13.875" style="187" customWidth="1"/>
    <col min="10" max="16383" width="9" style="187"/>
    <col min="16384" max="16384" width="9" style="182"/>
  </cols>
  <sheetData>
    <row r="1" s="182" customFormat="1" ht="67.5" customHeight="1" spans="1:7">
      <c r="A1" s="188" t="s">
        <v>2160</v>
      </c>
      <c r="B1" s="188"/>
      <c r="C1" s="188"/>
      <c r="D1" s="188"/>
      <c r="E1" s="188"/>
      <c r="F1" s="188"/>
      <c r="G1" s="188"/>
    </row>
    <row r="2" s="182" customFormat="1" ht="24.75" customHeight="1" spans="1:7">
      <c r="A2" s="189"/>
      <c r="B2" s="190" t="s">
        <v>2161</v>
      </c>
      <c r="C2" s="190"/>
      <c r="D2" s="190"/>
      <c r="E2" s="190"/>
      <c r="F2" s="191"/>
      <c r="G2" s="192">
        <v>44378</v>
      </c>
    </row>
    <row r="3" s="182" customFormat="1" ht="30.75" customHeight="1" spans="1:7">
      <c r="A3" s="189"/>
      <c r="B3" s="193" t="s">
        <v>2162</v>
      </c>
      <c r="C3" s="193"/>
      <c r="D3" s="193"/>
      <c r="E3" s="193"/>
      <c r="F3" s="193"/>
      <c r="G3" s="193"/>
    </row>
    <row r="4" s="182" customFormat="1" ht="30.75" customHeight="1" spans="1:7">
      <c r="A4" s="194" t="s">
        <v>2163</v>
      </c>
      <c r="B4" s="194"/>
      <c r="C4" s="193"/>
      <c r="D4" s="193"/>
      <c r="E4" s="193"/>
      <c r="F4" s="193"/>
      <c r="G4" s="193"/>
    </row>
    <row r="5" s="183" customFormat="1" spans="1:7">
      <c r="A5" s="195" t="s">
        <v>2164</v>
      </c>
      <c r="B5" s="195"/>
      <c r="C5" s="195"/>
      <c r="D5" s="195"/>
      <c r="E5" s="195"/>
      <c r="F5" s="195"/>
      <c r="G5" s="195"/>
    </row>
    <row r="6" s="182" customFormat="1" spans="1:7">
      <c r="A6" s="196"/>
      <c r="B6" s="197" t="s">
        <v>5</v>
      </c>
      <c r="C6" s="197" t="s">
        <v>6</v>
      </c>
      <c r="D6" s="198" t="s">
        <v>1804</v>
      </c>
      <c r="E6" s="199" t="s">
        <v>2165</v>
      </c>
      <c r="F6" s="200" t="s">
        <v>2166</v>
      </c>
      <c r="G6" s="198" t="s">
        <v>539</v>
      </c>
    </row>
    <row r="7" s="182" customFormat="1" spans="1:7">
      <c r="A7" s="196"/>
      <c r="B7" s="201"/>
      <c r="C7" s="202"/>
      <c r="D7" s="203"/>
      <c r="E7" s="199" t="s">
        <v>10</v>
      </c>
      <c r="F7" s="199" t="s">
        <v>10</v>
      </c>
      <c r="G7" s="198" t="s">
        <v>11</v>
      </c>
    </row>
    <row r="8" s="182" customFormat="1" spans="1:7">
      <c r="A8" s="185"/>
      <c r="B8" s="204" t="s">
        <v>2167</v>
      </c>
      <c r="C8" s="204" t="s">
        <v>2168</v>
      </c>
      <c r="D8" s="198" t="s">
        <v>1646</v>
      </c>
      <c r="E8" s="205">
        <v>44379</v>
      </c>
      <c r="F8" s="205">
        <v>44385</v>
      </c>
      <c r="G8" s="205">
        <v>44398</v>
      </c>
    </row>
    <row r="9" s="182" customFormat="1" spans="1:7">
      <c r="A9" s="196"/>
      <c r="B9" s="200" t="s">
        <v>1374</v>
      </c>
      <c r="C9" s="200" t="s">
        <v>2169</v>
      </c>
      <c r="D9" s="203"/>
      <c r="E9" s="205">
        <v>44386</v>
      </c>
      <c r="F9" s="205">
        <v>44392</v>
      </c>
      <c r="G9" s="205">
        <v>44405</v>
      </c>
    </row>
    <row r="10" s="182" customFormat="1" spans="1:7">
      <c r="A10" s="196"/>
      <c r="B10" s="200" t="s">
        <v>542</v>
      </c>
      <c r="C10" s="200" t="s">
        <v>2170</v>
      </c>
      <c r="D10" s="203"/>
      <c r="E10" s="205">
        <v>44393</v>
      </c>
      <c r="F10" s="205">
        <v>44399</v>
      </c>
      <c r="G10" s="205">
        <v>44412</v>
      </c>
    </row>
    <row r="11" s="182" customFormat="1" spans="1:7">
      <c r="A11" s="196"/>
      <c r="B11" s="204" t="s">
        <v>1375</v>
      </c>
      <c r="C11" s="200" t="s">
        <v>2171</v>
      </c>
      <c r="D11" s="203"/>
      <c r="E11" s="205">
        <v>44400</v>
      </c>
      <c r="F11" s="205">
        <v>44406</v>
      </c>
      <c r="G11" s="205">
        <v>44419</v>
      </c>
    </row>
    <row r="12" s="182" customFormat="1" spans="1:7">
      <c r="A12" s="196"/>
      <c r="B12" s="204" t="s">
        <v>546</v>
      </c>
      <c r="C12" s="200" t="s">
        <v>2172</v>
      </c>
      <c r="D12" s="206"/>
      <c r="E12" s="205">
        <v>44407</v>
      </c>
      <c r="F12" s="205">
        <v>44413</v>
      </c>
      <c r="G12" s="205">
        <v>44426</v>
      </c>
    </row>
    <row r="13" s="182" customFormat="1" spans="1:7">
      <c r="A13" s="196"/>
      <c r="B13" s="207"/>
      <c r="C13" s="207"/>
      <c r="D13" s="208"/>
      <c r="E13" s="209"/>
      <c r="F13" s="209"/>
      <c r="G13" s="209"/>
    </row>
    <row r="14" s="182" customFormat="1" ht="16.15" customHeight="1" spans="1:7">
      <c r="A14" s="210" t="s">
        <v>1327</v>
      </c>
      <c r="B14" s="210"/>
      <c r="C14" s="210"/>
      <c r="D14" s="210"/>
      <c r="E14" s="210"/>
      <c r="F14" s="210"/>
      <c r="G14" s="210"/>
    </row>
    <row r="15" s="183" customFormat="1" spans="1:7">
      <c r="A15" s="211"/>
      <c r="B15" s="212" t="s">
        <v>5</v>
      </c>
      <c r="C15" s="212" t="s">
        <v>6</v>
      </c>
      <c r="D15" s="212" t="s">
        <v>1804</v>
      </c>
      <c r="E15" s="212" t="s">
        <v>2165</v>
      </c>
      <c r="F15" s="212" t="s">
        <v>2166</v>
      </c>
      <c r="G15" s="212" t="s">
        <v>1327</v>
      </c>
    </row>
    <row r="16" s="182" customFormat="1" spans="1:7">
      <c r="A16" s="211"/>
      <c r="B16" s="204"/>
      <c r="C16" s="212"/>
      <c r="D16" s="212"/>
      <c r="E16" s="205" t="s">
        <v>10</v>
      </c>
      <c r="F16" s="205" t="s">
        <v>10</v>
      </c>
      <c r="G16" s="205" t="s">
        <v>11</v>
      </c>
    </row>
    <row r="17" s="182" customFormat="1" spans="1:8">
      <c r="A17" s="185"/>
      <c r="B17" s="204" t="s">
        <v>2173</v>
      </c>
      <c r="C17" s="204" t="s">
        <v>2174</v>
      </c>
      <c r="D17" s="204" t="s">
        <v>1646</v>
      </c>
      <c r="E17" s="205">
        <v>44379</v>
      </c>
      <c r="F17" s="205">
        <v>44385</v>
      </c>
      <c r="G17" s="205">
        <v>44396</v>
      </c>
      <c r="H17" s="187"/>
    </row>
    <row r="18" s="182" customFormat="1" ht="16.15" customHeight="1" spans="1:8">
      <c r="A18" s="211"/>
      <c r="B18" s="204" t="s">
        <v>2175</v>
      </c>
      <c r="C18" s="204" t="s">
        <v>2176</v>
      </c>
      <c r="D18" s="204"/>
      <c r="E18" s="205">
        <v>44386</v>
      </c>
      <c r="F18" s="205">
        <v>44393</v>
      </c>
      <c r="G18" s="205">
        <v>44405</v>
      </c>
      <c r="H18" s="207"/>
    </row>
    <row r="19" s="182" customFormat="1" ht="16.15" customHeight="1" spans="1:8">
      <c r="A19" s="196"/>
      <c r="B19" s="204" t="s">
        <v>2177</v>
      </c>
      <c r="C19" s="204" t="s">
        <v>2178</v>
      </c>
      <c r="D19" s="204"/>
      <c r="E19" s="205">
        <v>44393</v>
      </c>
      <c r="F19" s="205">
        <v>44399</v>
      </c>
      <c r="G19" s="205">
        <v>44411</v>
      </c>
      <c r="H19" s="213"/>
    </row>
    <row r="20" s="182" customFormat="1" ht="16.15" customHeight="1" spans="1:8">
      <c r="A20" s="196"/>
      <c r="B20" s="204" t="s">
        <v>2179</v>
      </c>
      <c r="C20" s="204" t="s">
        <v>2180</v>
      </c>
      <c r="D20" s="204"/>
      <c r="E20" s="205">
        <v>44400</v>
      </c>
      <c r="F20" s="205">
        <v>44407</v>
      </c>
      <c r="G20" s="205">
        <v>44419</v>
      </c>
      <c r="H20" s="214"/>
    </row>
    <row r="21" s="182" customFormat="1" ht="16.15" customHeight="1" spans="1:8">
      <c r="A21" s="196"/>
      <c r="B21" s="204" t="s">
        <v>2181</v>
      </c>
      <c r="C21" s="204" t="s">
        <v>2182</v>
      </c>
      <c r="D21" s="204"/>
      <c r="E21" s="205">
        <v>44407</v>
      </c>
      <c r="F21" s="205">
        <v>44413</v>
      </c>
      <c r="G21" s="205">
        <v>44425</v>
      </c>
      <c r="H21" s="187"/>
    </row>
    <row r="22" s="182" customFormat="1" ht="16.15" customHeight="1" spans="1:8">
      <c r="A22" s="196"/>
      <c r="B22" s="215"/>
      <c r="C22" s="215"/>
      <c r="D22" s="215"/>
      <c r="E22" s="209"/>
      <c r="F22" s="209"/>
      <c r="G22" s="209"/>
      <c r="H22" s="187"/>
    </row>
    <row r="23" s="182" customFormat="1" ht="16.15" customHeight="1" spans="1:8">
      <c r="A23" s="216" t="s">
        <v>2183</v>
      </c>
      <c r="B23" s="216"/>
      <c r="C23" s="216"/>
      <c r="D23" s="216"/>
      <c r="E23" s="216"/>
      <c r="F23" s="216"/>
      <c r="G23" s="216"/>
      <c r="H23" s="187"/>
    </row>
    <row r="24" s="182" customFormat="1" spans="1:8">
      <c r="A24" s="196"/>
      <c r="B24" s="217" t="s">
        <v>5</v>
      </c>
      <c r="C24" s="217" t="s">
        <v>6</v>
      </c>
      <c r="D24" s="217" t="s">
        <v>1804</v>
      </c>
      <c r="E24" s="200" t="s">
        <v>2165</v>
      </c>
      <c r="F24" s="200" t="s">
        <v>2166</v>
      </c>
      <c r="G24" s="218" t="s">
        <v>1353</v>
      </c>
      <c r="H24" s="187"/>
    </row>
    <row r="25" s="183" customFormat="1" spans="1:7">
      <c r="A25" s="196"/>
      <c r="B25" s="219"/>
      <c r="C25" s="219"/>
      <c r="D25" s="219"/>
      <c r="E25" s="200" t="s">
        <v>10</v>
      </c>
      <c r="F25" s="200" t="s">
        <v>10</v>
      </c>
      <c r="G25" s="218" t="s">
        <v>11</v>
      </c>
    </row>
    <row r="26" s="182" customFormat="1" spans="1:8">
      <c r="A26" s="196"/>
      <c r="B26" s="220" t="s">
        <v>2184</v>
      </c>
      <c r="C26" s="220" t="s">
        <v>2185</v>
      </c>
      <c r="D26" s="221" t="s">
        <v>1646</v>
      </c>
      <c r="E26" s="205">
        <v>44379</v>
      </c>
      <c r="F26" s="205">
        <v>44381</v>
      </c>
      <c r="G26" s="205">
        <v>44390</v>
      </c>
      <c r="H26" s="187"/>
    </row>
    <row r="27" s="182" customFormat="1" spans="1:8">
      <c r="A27" s="196"/>
      <c r="B27" s="204" t="s">
        <v>229</v>
      </c>
      <c r="C27" s="204" t="s">
        <v>1653</v>
      </c>
      <c r="D27" s="201"/>
      <c r="E27" s="205">
        <v>44386</v>
      </c>
      <c r="F27" s="205">
        <v>44388</v>
      </c>
      <c r="G27" s="205">
        <v>44400</v>
      </c>
      <c r="H27" s="222"/>
    </row>
    <row r="28" s="182" customFormat="1" spans="1:8">
      <c r="A28" s="196"/>
      <c r="B28" s="204" t="s">
        <v>2186</v>
      </c>
      <c r="C28" s="204" t="s">
        <v>2187</v>
      </c>
      <c r="D28" s="201"/>
      <c r="E28" s="205">
        <v>44393</v>
      </c>
      <c r="F28" s="205">
        <v>44398</v>
      </c>
      <c r="G28" s="205">
        <v>44413</v>
      </c>
      <c r="H28" s="187"/>
    </row>
    <row r="29" s="182" customFormat="1" spans="1:8">
      <c r="A29" s="196"/>
      <c r="B29" s="204" t="s">
        <v>2188</v>
      </c>
      <c r="C29" s="204" t="s">
        <v>232</v>
      </c>
      <c r="D29" s="201"/>
      <c r="E29" s="205">
        <v>44400</v>
      </c>
      <c r="F29" s="205">
        <v>44402</v>
      </c>
      <c r="G29" s="205">
        <v>44415</v>
      </c>
      <c r="H29" s="187"/>
    </row>
    <row r="30" s="182" customFormat="1" spans="1:8">
      <c r="A30" s="196"/>
      <c r="B30" s="204" t="s">
        <v>235</v>
      </c>
      <c r="C30" s="204" t="s">
        <v>1655</v>
      </c>
      <c r="D30" s="223"/>
      <c r="E30" s="205">
        <v>44407</v>
      </c>
      <c r="F30" s="205">
        <v>44409</v>
      </c>
      <c r="G30" s="205">
        <v>44421</v>
      </c>
      <c r="H30" s="187"/>
    </row>
    <row r="31" s="182" customFormat="1" spans="1:8">
      <c r="A31" s="196"/>
      <c r="B31" s="207"/>
      <c r="C31" s="207"/>
      <c r="D31" s="208"/>
      <c r="E31" s="209"/>
      <c r="F31" s="209"/>
      <c r="G31" s="209"/>
      <c r="H31" s="222"/>
    </row>
    <row r="32" s="182" customFormat="1" ht="21" customHeight="1" spans="1:8">
      <c r="A32" s="195" t="s">
        <v>2189</v>
      </c>
      <c r="B32" s="195"/>
      <c r="C32" s="195"/>
      <c r="D32" s="195"/>
      <c r="E32" s="195"/>
      <c r="F32" s="195"/>
      <c r="G32" s="195"/>
      <c r="H32" s="187"/>
    </row>
    <row r="33" s="184" customFormat="1" spans="1:7">
      <c r="A33" s="196"/>
      <c r="B33" s="224" t="s">
        <v>5</v>
      </c>
      <c r="C33" s="224" t="s">
        <v>6</v>
      </c>
      <c r="D33" s="224" t="s">
        <v>1804</v>
      </c>
      <c r="E33" s="225" t="s">
        <v>2165</v>
      </c>
      <c r="F33" s="225" t="s">
        <v>2166</v>
      </c>
      <c r="G33" s="225" t="s">
        <v>1307</v>
      </c>
    </row>
    <row r="34" s="183" customFormat="1" spans="1:7">
      <c r="A34" s="196"/>
      <c r="B34" s="223"/>
      <c r="C34" s="226"/>
      <c r="D34" s="226"/>
      <c r="E34" s="225" t="s">
        <v>10</v>
      </c>
      <c r="F34" s="225" t="s">
        <v>10</v>
      </c>
      <c r="G34" s="225" t="s">
        <v>11</v>
      </c>
    </row>
    <row r="35" s="182" customFormat="1" ht="20.1" customHeight="1" spans="1:8">
      <c r="A35" s="196"/>
      <c r="B35" s="227" t="s">
        <v>1679</v>
      </c>
      <c r="C35" s="227" t="s">
        <v>1680</v>
      </c>
      <c r="D35" s="227" t="s">
        <v>1646</v>
      </c>
      <c r="E35" s="205">
        <v>44384</v>
      </c>
      <c r="F35" s="205">
        <v>44389</v>
      </c>
      <c r="G35" s="205">
        <v>44397</v>
      </c>
      <c r="H35" s="187"/>
    </row>
    <row r="36" s="182" customFormat="1" ht="20.1" customHeight="1" spans="1:8">
      <c r="A36" s="196"/>
      <c r="B36" s="227" t="s">
        <v>2190</v>
      </c>
      <c r="C36" s="227" t="s">
        <v>2191</v>
      </c>
      <c r="D36" s="227"/>
      <c r="E36" s="205">
        <v>44391</v>
      </c>
      <c r="F36" s="205">
        <v>44396</v>
      </c>
      <c r="G36" s="205">
        <v>44405</v>
      </c>
      <c r="H36" s="187"/>
    </row>
    <row r="37" s="182" customFormat="1" ht="20.1" customHeight="1" spans="1:8">
      <c r="A37" s="196"/>
      <c r="B37" s="227" t="s">
        <v>295</v>
      </c>
      <c r="C37" s="227" t="s">
        <v>2192</v>
      </c>
      <c r="D37" s="227"/>
      <c r="E37" s="205">
        <v>44398</v>
      </c>
      <c r="F37" s="205">
        <v>44404</v>
      </c>
      <c r="G37" s="205">
        <v>44416</v>
      </c>
      <c r="H37" s="187"/>
    </row>
    <row r="38" s="182" customFormat="1" ht="20.1" customHeight="1" spans="1:8">
      <c r="A38" s="196"/>
      <c r="B38" s="227" t="s">
        <v>299</v>
      </c>
      <c r="C38" s="227" t="s">
        <v>2193</v>
      </c>
      <c r="D38" s="227"/>
      <c r="E38" s="205">
        <v>44405</v>
      </c>
      <c r="F38" s="205">
        <v>44410</v>
      </c>
      <c r="G38" s="205">
        <v>44420</v>
      </c>
      <c r="H38" s="187"/>
    </row>
    <row r="39" s="182" customFormat="1" ht="20.1" customHeight="1" spans="1:8">
      <c r="A39" s="196"/>
      <c r="B39" s="228"/>
      <c r="C39" s="228"/>
      <c r="D39" s="229"/>
      <c r="E39" s="209"/>
      <c r="F39" s="209"/>
      <c r="G39" s="209"/>
      <c r="H39" s="187"/>
    </row>
    <row r="40" s="182" customFormat="1" spans="1:8">
      <c r="A40" s="216" t="s">
        <v>2194</v>
      </c>
      <c r="B40" s="216"/>
      <c r="C40" s="216"/>
      <c r="D40" s="216"/>
      <c r="E40" s="216"/>
      <c r="F40" s="216"/>
      <c r="G40" s="216"/>
      <c r="H40" s="187"/>
    </row>
    <row r="41" s="182" customFormat="1" ht="21" customHeight="1" spans="1:8">
      <c r="A41" s="196"/>
      <c r="B41" s="221" t="s">
        <v>5</v>
      </c>
      <c r="C41" s="221" t="s">
        <v>6</v>
      </c>
      <c r="D41" s="217" t="s">
        <v>1804</v>
      </c>
      <c r="E41" s="197" t="s">
        <v>2165</v>
      </c>
      <c r="F41" s="200" t="s">
        <v>2195</v>
      </c>
      <c r="G41" s="217" t="s">
        <v>547</v>
      </c>
      <c r="H41" s="187"/>
    </row>
    <row r="42" s="183" customFormat="1" spans="1:7">
      <c r="A42" s="196"/>
      <c r="B42" s="223"/>
      <c r="C42" s="223"/>
      <c r="D42" s="219"/>
      <c r="E42" s="230" t="s">
        <v>10</v>
      </c>
      <c r="F42" s="230" t="s">
        <v>10</v>
      </c>
      <c r="G42" s="218" t="s">
        <v>11</v>
      </c>
    </row>
    <row r="43" s="182" customFormat="1" spans="1:8">
      <c r="A43" s="196"/>
      <c r="B43" s="231" t="s">
        <v>1267</v>
      </c>
      <c r="C43" s="231" t="s">
        <v>561</v>
      </c>
      <c r="D43" s="231" t="s">
        <v>1542</v>
      </c>
      <c r="E43" s="205">
        <v>44379</v>
      </c>
      <c r="F43" s="205">
        <v>44384</v>
      </c>
      <c r="G43" s="205">
        <v>44397</v>
      </c>
      <c r="H43" s="187"/>
    </row>
    <row r="44" s="182" customFormat="1" spans="1:8">
      <c r="A44" s="196"/>
      <c r="B44" s="231" t="s">
        <v>2196</v>
      </c>
      <c r="C44" s="231" t="s">
        <v>2197</v>
      </c>
      <c r="D44" s="231"/>
      <c r="E44" s="205">
        <v>44386</v>
      </c>
      <c r="F44" s="205">
        <v>44391</v>
      </c>
      <c r="G44" s="205">
        <v>44404</v>
      </c>
      <c r="H44" s="187"/>
    </row>
    <row r="45" s="182" customFormat="1" spans="1:8">
      <c r="A45" s="196"/>
      <c r="B45" s="231" t="s">
        <v>1271</v>
      </c>
      <c r="C45" s="231" t="s">
        <v>1072</v>
      </c>
      <c r="D45" s="231"/>
      <c r="E45" s="205">
        <v>44393</v>
      </c>
      <c r="F45" s="205">
        <v>44398</v>
      </c>
      <c r="G45" s="205">
        <v>44411</v>
      </c>
      <c r="H45" s="187"/>
    </row>
    <row r="46" s="182" customFormat="1" spans="1:8">
      <c r="A46" s="196"/>
      <c r="B46" s="231" t="s">
        <v>1272</v>
      </c>
      <c r="C46" s="212" t="s">
        <v>1273</v>
      </c>
      <c r="D46" s="231"/>
      <c r="E46" s="205">
        <v>44400</v>
      </c>
      <c r="F46" s="205">
        <v>44405</v>
      </c>
      <c r="G46" s="205">
        <v>44418</v>
      </c>
      <c r="H46" s="187"/>
    </row>
    <row r="47" s="182" customFormat="1" spans="1:8">
      <c r="A47" s="196"/>
      <c r="B47" s="231" t="s">
        <v>1274</v>
      </c>
      <c r="C47" s="212" t="s">
        <v>1396</v>
      </c>
      <c r="D47" s="231"/>
      <c r="E47" s="205">
        <v>44407</v>
      </c>
      <c r="F47" s="205">
        <v>44412</v>
      </c>
      <c r="G47" s="205">
        <v>44425</v>
      </c>
      <c r="H47" s="187"/>
    </row>
    <row r="48" s="182" customFormat="1" spans="1:8">
      <c r="A48" s="196"/>
      <c r="B48" s="232"/>
      <c r="C48" s="215"/>
      <c r="D48" s="233"/>
      <c r="E48" s="234"/>
      <c r="F48" s="235"/>
      <c r="G48" s="235"/>
      <c r="H48" s="187"/>
    </row>
    <row r="49" s="182" customFormat="1" spans="1:8">
      <c r="A49" s="216" t="s">
        <v>2198</v>
      </c>
      <c r="B49" s="216"/>
      <c r="C49" s="216"/>
      <c r="D49" s="216"/>
      <c r="E49" s="216"/>
      <c r="F49" s="216"/>
      <c r="G49" s="216"/>
      <c r="H49" s="187"/>
    </row>
    <row r="50" s="182" customFormat="1" spans="1:8">
      <c r="A50" s="196"/>
      <c r="B50" s="221" t="s">
        <v>5</v>
      </c>
      <c r="C50" s="221" t="s">
        <v>6</v>
      </c>
      <c r="D50" s="221" t="s">
        <v>1804</v>
      </c>
      <c r="E50" s="230" t="s">
        <v>2165</v>
      </c>
      <c r="F50" s="200" t="s">
        <v>2199</v>
      </c>
      <c r="G50" s="198" t="s">
        <v>520</v>
      </c>
      <c r="H50" s="187"/>
    </row>
    <row r="51" s="182" customFormat="1" spans="1:8">
      <c r="A51" s="196"/>
      <c r="B51" s="223"/>
      <c r="C51" s="223"/>
      <c r="D51" s="223"/>
      <c r="E51" s="230" t="s">
        <v>10</v>
      </c>
      <c r="F51" s="230" t="s">
        <v>10</v>
      </c>
      <c r="G51" s="200" t="s">
        <v>11</v>
      </c>
      <c r="H51" s="187"/>
    </row>
    <row r="52" s="182" customFormat="1" spans="1:8">
      <c r="A52" s="196"/>
      <c r="B52" s="212" t="s">
        <v>2200</v>
      </c>
      <c r="C52" s="212" t="s">
        <v>2201</v>
      </c>
      <c r="D52" s="197" t="s">
        <v>1658</v>
      </c>
      <c r="E52" s="205">
        <v>44379</v>
      </c>
      <c r="F52" s="205">
        <v>44387</v>
      </c>
      <c r="G52" s="205">
        <v>44401</v>
      </c>
      <c r="H52" s="187"/>
    </row>
    <row r="53" s="182" customFormat="1" spans="1:8">
      <c r="A53" s="196"/>
      <c r="B53" s="212" t="s">
        <v>2202</v>
      </c>
      <c r="C53" s="212" t="s">
        <v>2203</v>
      </c>
      <c r="D53" s="202"/>
      <c r="E53" s="205">
        <v>44386</v>
      </c>
      <c r="F53" s="205">
        <v>44392</v>
      </c>
      <c r="G53" s="205">
        <v>44407</v>
      </c>
      <c r="H53" s="187"/>
    </row>
    <row r="54" s="182" customFormat="1" spans="1:8">
      <c r="A54" s="196"/>
      <c r="B54" s="231" t="s">
        <v>2204</v>
      </c>
      <c r="C54" s="231" t="s">
        <v>1089</v>
      </c>
      <c r="D54" s="202"/>
      <c r="E54" s="205">
        <v>44393</v>
      </c>
      <c r="F54" s="205">
        <v>44399</v>
      </c>
      <c r="G54" s="205">
        <v>44416</v>
      </c>
      <c r="H54" s="187"/>
    </row>
    <row r="55" s="182" customFormat="1" spans="1:8">
      <c r="A55" s="196"/>
      <c r="B55" s="204" t="s">
        <v>2205</v>
      </c>
      <c r="C55" s="212" t="s">
        <v>2206</v>
      </c>
      <c r="D55" s="202"/>
      <c r="E55" s="205">
        <v>44400</v>
      </c>
      <c r="F55" s="205">
        <v>44407</v>
      </c>
      <c r="G55" s="205">
        <v>44416</v>
      </c>
      <c r="H55" s="187"/>
    </row>
    <row r="56" s="182" customFormat="1" spans="1:8">
      <c r="A56" s="196"/>
      <c r="B56" s="204" t="s">
        <v>2207</v>
      </c>
      <c r="C56" s="212" t="s">
        <v>2208</v>
      </c>
      <c r="D56" s="236"/>
      <c r="E56" s="205">
        <v>44407</v>
      </c>
      <c r="F56" s="205">
        <v>44413</v>
      </c>
      <c r="G56" s="205">
        <v>44423</v>
      </c>
      <c r="H56" s="187"/>
    </row>
    <row r="57" s="182" customFormat="1" ht="20.25" spans="1:8">
      <c r="A57" s="237" t="s">
        <v>2209</v>
      </c>
      <c r="B57" s="237"/>
      <c r="C57" s="207"/>
      <c r="D57" s="229"/>
      <c r="E57" s="207"/>
      <c r="F57" s="207"/>
      <c r="G57" s="207"/>
      <c r="H57" s="187"/>
    </row>
    <row r="58" s="182" customFormat="1" spans="1:8">
      <c r="A58" s="195" t="s">
        <v>2210</v>
      </c>
      <c r="B58" s="195"/>
      <c r="C58" s="195"/>
      <c r="D58" s="195"/>
      <c r="E58" s="195"/>
      <c r="F58" s="195"/>
      <c r="G58" s="195"/>
      <c r="H58" s="187"/>
    </row>
    <row r="59" s="182" customFormat="1" spans="1:8">
      <c r="A59" s="238"/>
      <c r="B59" s="198" t="s">
        <v>5</v>
      </c>
      <c r="C59" s="198" t="s">
        <v>6</v>
      </c>
      <c r="D59" s="198" t="s">
        <v>1804</v>
      </c>
      <c r="E59" s="200" t="s">
        <v>2165</v>
      </c>
      <c r="F59" s="200" t="s">
        <v>2211</v>
      </c>
      <c r="G59" s="200" t="s">
        <v>4</v>
      </c>
      <c r="H59" s="187"/>
    </row>
    <row r="60" s="182" customFormat="1" spans="1:8">
      <c r="A60" s="238"/>
      <c r="B60" s="206"/>
      <c r="C60" s="206"/>
      <c r="D60" s="206"/>
      <c r="E60" s="200" t="s">
        <v>10</v>
      </c>
      <c r="F60" s="200" t="s">
        <v>10</v>
      </c>
      <c r="G60" s="200" t="s">
        <v>11</v>
      </c>
      <c r="H60" s="187"/>
    </row>
    <row r="61" s="182" customFormat="1" spans="1:8">
      <c r="A61" s="196"/>
      <c r="B61" s="239" t="s">
        <v>2212</v>
      </c>
      <c r="C61" s="239" t="s">
        <v>1541</v>
      </c>
      <c r="D61" s="239" t="s">
        <v>1542</v>
      </c>
      <c r="E61" s="205">
        <v>44379</v>
      </c>
      <c r="F61" s="205">
        <v>44386</v>
      </c>
      <c r="G61" s="205">
        <v>44414</v>
      </c>
      <c r="H61" s="187"/>
    </row>
    <row r="62" s="182" customFormat="1" spans="1:8">
      <c r="A62" s="196"/>
      <c r="B62" s="239" t="s">
        <v>2213</v>
      </c>
      <c r="C62" s="239" t="s">
        <v>2214</v>
      </c>
      <c r="D62" s="239"/>
      <c r="E62" s="205">
        <v>44386</v>
      </c>
      <c r="F62" s="205">
        <v>44393</v>
      </c>
      <c r="G62" s="205">
        <v>44420</v>
      </c>
      <c r="H62" s="187"/>
    </row>
    <row r="63" s="182" customFormat="1" spans="1:8">
      <c r="A63" s="196"/>
      <c r="B63" s="239" t="s">
        <v>2215</v>
      </c>
      <c r="C63" s="239" t="s">
        <v>1546</v>
      </c>
      <c r="D63" s="239"/>
      <c r="E63" s="205">
        <v>44393</v>
      </c>
      <c r="F63" s="205">
        <v>44399</v>
      </c>
      <c r="G63" s="205">
        <v>44428</v>
      </c>
      <c r="H63" s="187"/>
    </row>
    <row r="64" s="182" customFormat="1" ht="15.75" customHeight="1" spans="1:8">
      <c r="A64" s="196"/>
      <c r="B64" s="239" t="s">
        <v>2216</v>
      </c>
      <c r="C64" s="239" t="s">
        <v>1548</v>
      </c>
      <c r="D64" s="239"/>
      <c r="E64" s="205">
        <v>44400</v>
      </c>
      <c r="F64" s="205">
        <v>44405</v>
      </c>
      <c r="G64" s="205">
        <v>44435</v>
      </c>
      <c r="H64" s="187"/>
    </row>
    <row r="65" s="182" customFormat="1" spans="1:7">
      <c r="A65" s="196"/>
      <c r="B65" s="239" t="s">
        <v>2217</v>
      </c>
      <c r="C65" s="239" t="s">
        <v>1550</v>
      </c>
      <c r="D65" s="239"/>
      <c r="E65" s="205">
        <v>44407</v>
      </c>
      <c r="F65" s="205">
        <v>44412</v>
      </c>
      <c r="G65" s="205">
        <v>44442</v>
      </c>
    </row>
    <row r="66" s="182" customFormat="1" spans="1:7">
      <c r="A66" s="196"/>
      <c r="B66" s="240"/>
      <c r="C66" s="240"/>
      <c r="D66" s="229"/>
      <c r="E66" s="241"/>
      <c r="F66" s="241"/>
      <c r="G66" s="242"/>
    </row>
    <row r="67" s="182" customFormat="1" spans="1:7">
      <c r="A67" s="195" t="s">
        <v>2218</v>
      </c>
      <c r="B67" s="195"/>
      <c r="C67" s="195"/>
      <c r="D67" s="195"/>
      <c r="E67" s="195"/>
      <c r="F67" s="195"/>
      <c r="G67" s="195"/>
    </row>
    <row r="68" s="182" customFormat="1" spans="1:7">
      <c r="A68" s="196"/>
      <c r="B68" s="198" t="s">
        <v>5</v>
      </c>
      <c r="C68" s="198" t="s">
        <v>6</v>
      </c>
      <c r="D68" s="198" t="s">
        <v>1804</v>
      </c>
      <c r="E68" s="200" t="s">
        <v>2165</v>
      </c>
      <c r="F68" s="200" t="s">
        <v>2211</v>
      </c>
      <c r="G68" s="200" t="s">
        <v>2219</v>
      </c>
    </row>
    <row r="69" s="182" customFormat="1" spans="1:7">
      <c r="A69" s="196"/>
      <c r="B69" s="206"/>
      <c r="C69" s="206"/>
      <c r="D69" s="206"/>
      <c r="E69" s="200" t="s">
        <v>10</v>
      </c>
      <c r="F69" s="200" t="s">
        <v>10</v>
      </c>
      <c r="G69" s="200" t="s">
        <v>11</v>
      </c>
    </row>
    <row r="70" s="182" customFormat="1" spans="1:7">
      <c r="A70" s="196"/>
      <c r="B70" s="200" t="s">
        <v>837</v>
      </c>
      <c r="C70" s="200" t="s">
        <v>16</v>
      </c>
      <c r="D70" s="243" t="s">
        <v>1542</v>
      </c>
      <c r="E70" s="205">
        <v>44378</v>
      </c>
      <c r="F70" s="205">
        <v>44382</v>
      </c>
      <c r="G70" s="205">
        <v>44405</v>
      </c>
    </row>
    <row r="71" s="182" customFormat="1" spans="1:7">
      <c r="A71" s="196"/>
      <c r="B71" s="200" t="s">
        <v>58</v>
      </c>
      <c r="C71" s="200" t="s">
        <v>59</v>
      </c>
      <c r="D71" s="243"/>
      <c r="E71" s="205">
        <v>44385</v>
      </c>
      <c r="F71" s="205">
        <v>44389</v>
      </c>
      <c r="G71" s="205">
        <v>44412</v>
      </c>
    </row>
    <row r="72" s="182" customFormat="1" spans="1:7">
      <c r="A72" s="196"/>
      <c r="B72" s="243" t="s">
        <v>61</v>
      </c>
      <c r="C72" s="243" t="s">
        <v>62</v>
      </c>
      <c r="D72" s="243"/>
      <c r="E72" s="205">
        <v>44392</v>
      </c>
      <c r="F72" s="205">
        <v>44396</v>
      </c>
      <c r="G72" s="205">
        <v>44419</v>
      </c>
    </row>
    <row r="73" s="182" customFormat="1" spans="1:7">
      <c r="A73" s="196"/>
      <c r="B73" s="243" t="s">
        <v>2220</v>
      </c>
      <c r="C73" s="243" t="s">
        <v>2221</v>
      </c>
      <c r="D73" s="243"/>
      <c r="E73" s="205">
        <v>44399</v>
      </c>
      <c r="F73" s="205">
        <v>44403</v>
      </c>
      <c r="G73" s="205">
        <v>44438</v>
      </c>
    </row>
    <row r="74" s="182" customFormat="1" spans="1:7">
      <c r="A74" s="196"/>
      <c r="B74" s="204" t="s">
        <v>65</v>
      </c>
      <c r="C74" s="200" t="s">
        <v>66</v>
      </c>
      <c r="D74" s="243"/>
      <c r="E74" s="205">
        <v>44406</v>
      </c>
      <c r="F74" s="205">
        <v>44410</v>
      </c>
      <c r="G74" s="205">
        <v>44433</v>
      </c>
    </row>
    <row r="75" s="182" customFormat="1" spans="1:7">
      <c r="A75" s="244"/>
      <c r="B75" s="207"/>
      <c r="C75" s="207"/>
      <c r="D75" s="207"/>
      <c r="E75" s="245"/>
      <c r="F75" s="245"/>
      <c r="G75" s="245"/>
    </row>
    <row r="76" s="182" customFormat="1" spans="1:7">
      <c r="A76" s="246" t="s">
        <v>2222</v>
      </c>
      <c r="B76" s="195"/>
      <c r="C76" s="195"/>
      <c r="D76" s="195"/>
      <c r="E76" s="195"/>
      <c r="F76" s="195"/>
      <c r="G76" s="195"/>
    </row>
    <row r="77" s="182" customFormat="1" ht="17.25" customHeight="1" spans="1:7">
      <c r="A77" s="196"/>
      <c r="B77" s="247" t="s">
        <v>5</v>
      </c>
      <c r="C77" s="247" t="s">
        <v>6</v>
      </c>
      <c r="D77" s="217" t="s">
        <v>1804</v>
      </c>
      <c r="E77" s="200" t="s">
        <v>2165</v>
      </c>
      <c r="F77" s="200" t="s">
        <v>2166</v>
      </c>
      <c r="G77" s="218" t="s">
        <v>1590</v>
      </c>
    </row>
    <row r="78" s="182" customFormat="1" spans="1:7">
      <c r="A78" s="196"/>
      <c r="B78" s="248"/>
      <c r="C78" s="248"/>
      <c r="D78" s="219"/>
      <c r="E78" s="249" t="s">
        <v>10</v>
      </c>
      <c r="F78" s="200" t="s">
        <v>10</v>
      </c>
      <c r="G78" s="218" t="s">
        <v>11</v>
      </c>
    </row>
    <row r="79" s="182" customFormat="1" spans="1:7">
      <c r="A79" s="196"/>
      <c r="B79" s="200" t="s">
        <v>1622</v>
      </c>
      <c r="C79" s="200" t="s">
        <v>2223</v>
      </c>
      <c r="D79" s="198" t="s">
        <v>1554</v>
      </c>
      <c r="E79" s="205">
        <v>44379</v>
      </c>
      <c r="F79" s="205">
        <v>44384</v>
      </c>
      <c r="G79" s="205">
        <v>44410</v>
      </c>
    </row>
    <row r="80" s="182" customFormat="1" spans="1:7">
      <c r="A80" s="196"/>
      <c r="B80" s="200" t="s">
        <v>150</v>
      </c>
      <c r="C80" s="200" t="s">
        <v>88</v>
      </c>
      <c r="D80" s="203"/>
      <c r="E80" s="205">
        <v>44386</v>
      </c>
      <c r="F80" s="205">
        <v>44389</v>
      </c>
      <c r="G80" s="205">
        <v>44417</v>
      </c>
    </row>
    <row r="81" s="182" customFormat="1" spans="1:7">
      <c r="A81" s="196"/>
      <c r="B81" s="200" t="s">
        <v>153</v>
      </c>
      <c r="C81" s="200" t="s">
        <v>2224</v>
      </c>
      <c r="D81" s="203"/>
      <c r="E81" s="205">
        <v>44393</v>
      </c>
      <c r="F81" s="205">
        <v>44395</v>
      </c>
      <c r="G81" s="205">
        <v>44420</v>
      </c>
    </row>
    <row r="82" s="182" customFormat="1" spans="1:7">
      <c r="A82" s="196"/>
      <c r="B82" s="200" t="s">
        <v>154</v>
      </c>
      <c r="C82" s="200" t="s">
        <v>2225</v>
      </c>
      <c r="D82" s="203"/>
      <c r="E82" s="205">
        <v>44400</v>
      </c>
      <c r="F82" s="205">
        <v>44405</v>
      </c>
      <c r="G82" s="205">
        <v>44430</v>
      </c>
    </row>
    <row r="83" s="182" customFormat="1" spans="1:7">
      <c r="A83" s="196"/>
      <c r="B83" s="204" t="s">
        <v>155</v>
      </c>
      <c r="C83" s="200" t="s">
        <v>2224</v>
      </c>
      <c r="D83" s="206"/>
      <c r="E83" s="205">
        <v>44407</v>
      </c>
      <c r="F83" s="205">
        <v>44409</v>
      </c>
      <c r="G83" s="205">
        <v>44434</v>
      </c>
    </row>
    <row r="84" s="182" customFormat="1" spans="1:7">
      <c r="A84" s="196"/>
      <c r="B84" s="207"/>
      <c r="C84" s="207"/>
      <c r="D84" s="229"/>
      <c r="E84" s="205"/>
      <c r="F84" s="250"/>
      <c r="G84" s="250"/>
    </row>
    <row r="85" s="182" customFormat="1" spans="1:7">
      <c r="A85" s="216" t="s">
        <v>2226</v>
      </c>
      <c r="B85" s="216"/>
      <c r="C85" s="216"/>
      <c r="D85" s="216"/>
      <c r="E85" s="216"/>
      <c r="F85" s="216"/>
      <c r="G85" s="216"/>
    </row>
    <row r="86" s="182" customFormat="1" spans="1:7">
      <c r="A86" s="196"/>
      <c r="B86" s="247" t="s">
        <v>5</v>
      </c>
      <c r="C86" s="247" t="s">
        <v>6</v>
      </c>
      <c r="D86" s="217" t="s">
        <v>1804</v>
      </c>
      <c r="E86" s="200" t="s">
        <v>2165</v>
      </c>
      <c r="F86" s="200" t="s">
        <v>2166</v>
      </c>
      <c r="G86" s="218" t="s">
        <v>2227</v>
      </c>
    </row>
    <row r="87" s="182" customFormat="1" spans="1:7">
      <c r="A87" s="196"/>
      <c r="B87" s="248"/>
      <c r="C87" s="248"/>
      <c r="D87" s="219"/>
      <c r="E87" s="249" t="s">
        <v>10</v>
      </c>
      <c r="F87" s="200" t="s">
        <v>10</v>
      </c>
      <c r="G87" s="218" t="s">
        <v>11</v>
      </c>
    </row>
    <row r="88" s="182" customFormat="1" spans="1:7">
      <c r="A88" s="196"/>
      <c r="B88" s="251" t="s">
        <v>855</v>
      </c>
      <c r="C88" s="251" t="s">
        <v>593</v>
      </c>
      <c r="D88" s="251" t="s">
        <v>1606</v>
      </c>
      <c r="E88" s="205">
        <v>44379</v>
      </c>
      <c r="F88" s="252">
        <v>44385</v>
      </c>
      <c r="G88" s="252">
        <v>44414</v>
      </c>
    </row>
    <row r="89" s="182" customFormat="1" spans="1:7">
      <c r="A89" s="196"/>
      <c r="B89" s="251" t="s">
        <v>859</v>
      </c>
      <c r="C89" s="251" t="s">
        <v>48</v>
      </c>
      <c r="D89" s="251"/>
      <c r="E89" s="205">
        <v>44386</v>
      </c>
      <c r="F89" s="252">
        <v>44365</v>
      </c>
      <c r="G89" s="252">
        <v>44421</v>
      </c>
    </row>
    <row r="90" s="182" customFormat="1" spans="1:7">
      <c r="A90" s="196"/>
      <c r="B90" s="251" t="s">
        <v>2228</v>
      </c>
      <c r="C90" s="251" t="s">
        <v>50</v>
      </c>
      <c r="D90" s="251"/>
      <c r="E90" s="205">
        <v>44393</v>
      </c>
      <c r="F90" s="252">
        <v>44400</v>
      </c>
      <c r="G90" s="252">
        <v>44428</v>
      </c>
    </row>
    <row r="91" s="182" customFormat="1" spans="1:7">
      <c r="A91" s="196"/>
      <c r="B91" s="253" t="s">
        <v>861</v>
      </c>
      <c r="C91" s="251" t="s">
        <v>52</v>
      </c>
      <c r="D91" s="251"/>
      <c r="E91" s="205">
        <v>44400</v>
      </c>
      <c r="F91" s="252">
        <v>44438</v>
      </c>
      <c r="G91" s="252">
        <v>44432</v>
      </c>
    </row>
    <row r="92" s="182" customFormat="1" spans="1:7">
      <c r="A92" s="196"/>
      <c r="B92" s="251" t="s">
        <v>862</v>
      </c>
      <c r="C92" s="251">
        <v>130</v>
      </c>
      <c r="D92" s="251"/>
      <c r="E92" s="205">
        <v>44407</v>
      </c>
      <c r="F92" s="252">
        <v>44413</v>
      </c>
      <c r="G92" s="252">
        <v>44440</v>
      </c>
    </row>
    <row r="93" s="182" customFormat="1" spans="1:7">
      <c r="A93" s="254" t="s">
        <v>2229</v>
      </c>
      <c r="B93" s="254"/>
      <c r="C93" s="186"/>
      <c r="D93" s="186"/>
      <c r="E93" s="186"/>
      <c r="F93" s="186"/>
      <c r="G93" s="186"/>
    </row>
    <row r="94" s="182" customFormat="1" spans="1:7">
      <c r="A94" s="216" t="s">
        <v>2230</v>
      </c>
      <c r="B94" s="216"/>
      <c r="C94" s="216"/>
      <c r="D94" s="216"/>
      <c r="E94" s="216"/>
      <c r="F94" s="216"/>
      <c r="G94" s="216"/>
    </row>
    <row r="95" s="182" customFormat="1" spans="1:7">
      <c r="A95" s="196"/>
      <c r="B95" s="221" t="s">
        <v>5</v>
      </c>
      <c r="C95" s="221" t="s">
        <v>6</v>
      </c>
      <c r="D95" s="221" t="s">
        <v>1804</v>
      </c>
      <c r="E95" s="200" t="s">
        <v>2165</v>
      </c>
      <c r="F95" s="200" t="s">
        <v>2211</v>
      </c>
      <c r="G95" s="200" t="s">
        <v>1125</v>
      </c>
    </row>
    <row r="96" s="182" customFormat="1" spans="1:7">
      <c r="A96" s="196"/>
      <c r="B96" s="223"/>
      <c r="C96" s="223"/>
      <c r="D96" s="223"/>
      <c r="E96" s="200" t="s">
        <v>10</v>
      </c>
      <c r="F96" s="200" t="s">
        <v>10</v>
      </c>
      <c r="G96" s="200" t="s">
        <v>11</v>
      </c>
    </row>
    <row r="97" s="182" customFormat="1" spans="1:7">
      <c r="A97" s="196"/>
      <c r="B97" s="200" t="s">
        <v>187</v>
      </c>
      <c r="C97" s="200" t="s">
        <v>691</v>
      </c>
      <c r="D97" s="200" t="s">
        <v>1542</v>
      </c>
      <c r="E97" s="205">
        <v>44379</v>
      </c>
      <c r="F97" s="205">
        <v>44383</v>
      </c>
      <c r="G97" s="205">
        <v>44404</v>
      </c>
    </row>
    <row r="98" s="182" customFormat="1" spans="1:7">
      <c r="A98" s="196"/>
      <c r="B98" s="200" t="s">
        <v>189</v>
      </c>
      <c r="C98" s="200" t="s">
        <v>190</v>
      </c>
      <c r="D98" s="200"/>
      <c r="E98" s="205">
        <v>44386</v>
      </c>
      <c r="F98" s="205">
        <v>44390</v>
      </c>
      <c r="G98" s="205">
        <v>44411</v>
      </c>
    </row>
    <row r="99" s="182" customFormat="1" spans="1:7">
      <c r="A99" s="196"/>
      <c r="B99" s="200" t="s">
        <v>191</v>
      </c>
      <c r="C99" s="200" t="s">
        <v>1137</v>
      </c>
      <c r="D99" s="200"/>
      <c r="E99" s="205">
        <v>44393</v>
      </c>
      <c r="F99" s="205">
        <v>44397</v>
      </c>
      <c r="G99" s="205">
        <v>44418</v>
      </c>
    </row>
    <row r="100" s="182" customFormat="1" ht="17.25" customHeight="1" spans="1:7">
      <c r="A100" s="196"/>
      <c r="B100" s="204" t="s">
        <v>193</v>
      </c>
      <c r="C100" s="204" t="s">
        <v>662</v>
      </c>
      <c r="D100" s="200"/>
      <c r="E100" s="205">
        <v>44400</v>
      </c>
      <c r="F100" s="205">
        <v>44404</v>
      </c>
      <c r="G100" s="205">
        <v>44425</v>
      </c>
    </row>
    <row r="101" s="182" customFormat="1" spans="1:7">
      <c r="A101" s="196"/>
      <c r="B101" s="204" t="s">
        <v>2231</v>
      </c>
      <c r="C101" s="231" t="s">
        <v>2232</v>
      </c>
      <c r="D101" s="200"/>
      <c r="E101" s="205">
        <v>44407</v>
      </c>
      <c r="F101" s="205">
        <v>44411</v>
      </c>
      <c r="G101" s="205">
        <v>44432</v>
      </c>
    </row>
    <row r="102" s="182" customFormat="1" spans="1:7">
      <c r="A102" s="196"/>
      <c r="B102" s="255"/>
      <c r="C102" s="255"/>
      <c r="D102" s="234"/>
      <c r="E102" s="229"/>
      <c r="F102" s="234"/>
      <c r="G102" s="205"/>
    </row>
    <row r="103" s="182" customFormat="1" spans="1:7">
      <c r="A103" s="216" t="s">
        <v>2233</v>
      </c>
      <c r="B103" s="216"/>
      <c r="C103" s="216"/>
      <c r="D103" s="216"/>
      <c r="E103" s="216"/>
      <c r="F103" s="216"/>
      <c r="G103" s="216"/>
    </row>
    <row r="104" s="182" customFormat="1" spans="1:7">
      <c r="A104" s="196"/>
      <c r="B104" s="256" t="s">
        <v>5</v>
      </c>
      <c r="C104" s="256" t="s">
        <v>6</v>
      </c>
      <c r="D104" s="200" t="s">
        <v>1804</v>
      </c>
      <c r="E104" s="204" t="s">
        <v>2165</v>
      </c>
      <c r="F104" s="200" t="s">
        <v>2211</v>
      </c>
      <c r="G104" s="200" t="s">
        <v>2234</v>
      </c>
    </row>
    <row r="105" s="182" customFormat="1" spans="1:7">
      <c r="A105" s="196"/>
      <c r="B105" s="256"/>
      <c r="C105" s="256"/>
      <c r="D105" s="200"/>
      <c r="E105" s="204" t="s">
        <v>10</v>
      </c>
      <c r="F105" s="200" t="s">
        <v>10</v>
      </c>
      <c r="G105" s="200" t="s">
        <v>11</v>
      </c>
    </row>
    <row r="106" s="182" customFormat="1" spans="1:7">
      <c r="A106" s="196"/>
      <c r="B106" s="251" t="s">
        <v>2235</v>
      </c>
      <c r="C106" s="251" t="s">
        <v>2236</v>
      </c>
      <c r="D106" s="251" t="s">
        <v>2237</v>
      </c>
      <c r="E106" s="257">
        <v>44379</v>
      </c>
      <c r="F106" s="205">
        <v>44385</v>
      </c>
      <c r="G106" s="205">
        <v>44421</v>
      </c>
    </row>
    <row r="107" s="182" customFormat="1" ht="15.75" customHeight="1" spans="1:7">
      <c r="A107" s="196"/>
      <c r="B107" s="200" t="s">
        <v>2238</v>
      </c>
      <c r="C107" s="200" t="s">
        <v>448</v>
      </c>
      <c r="D107" s="251"/>
      <c r="E107" s="257">
        <v>44386</v>
      </c>
      <c r="F107" s="205">
        <v>44390</v>
      </c>
      <c r="G107" s="205">
        <v>44427</v>
      </c>
    </row>
    <row r="108" s="182" customFormat="1" spans="1:7">
      <c r="A108" s="196"/>
      <c r="B108" s="204" t="s">
        <v>2239</v>
      </c>
      <c r="C108" s="204" t="s">
        <v>2240</v>
      </c>
      <c r="D108" s="251"/>
      <c r="E108" s="257">
        <v>44393</v>
      </c>
      <c r="F108" s="205">
        <v>44402</v>
      </c>
      <c r="G108" s="205">
        <v>44434</v>
      </c>
    </row>
    <row r="109" s="182" customFormat="1" spans="1:7">
      <c r="A109" s="196"/>
      <c r="B109" s="204" t="s">
        <v>2241</v>
      </c>
      <c r="C109" s="231" t="s">
        <v>459</v>
      </c>
      <c r="D109" s="251"/>
      <c r="E109" s="257">
        <v>44400</v>
      </c>
      <c r="F109" s="205">
        <v>44404</v>
      </c>
      <c r="G109" s="205">
        <v>44442</v>
      </c>
    </row>
    <row r="110" s="182" customFormat="1" spans="1:7">
      <c r="A110" s="196"/>
      <c r="B110" s="204" t="s">
        <v>2242</v>
      </c>
      <c r="C110" s="231" t="s">
        <v>2243</v>
      </c>
      <c r="D110" s="251"/>
      <c r="E110" s="257">
        <v>44407</v>
      </c>
      <c r="F110" s="205">
        <v>44411</v>
      </c>
      <c r="G110" s="205">
        <v>44448</v>
      </c>
    </row>
    <row r="111" s="182" customFormat="1" spans="1:7">
      <c r="A111" s="196"/>
      <c r="B111" s="215"/>
      <c r="C111" s="258"/>
      <c r="D111" s="259"/>
      <c r="E111" s="209"/>
      <c r="F111" s="209"/>
      <c r="G111" s="209"/>
    </row>
    <row r="112" s="182" customFormat="1" spans="1:7">
      <c r="A112" s="216" t="s">
        <v>2244</v>
      </c>
      <c r="B112" s="216"/>
      <c r="C112" s="216"/>
      <c r="D112" s="216"/>
      <c r="E112" s="216"/>
      <c r="F112" s="216"/>
      <c r="G112" s="216"/>
    </row>
    <row r="113" s="182" customFormat="1" spans="1:7">
      <c r="A113" s="196"/>
      <c r="B113" s="197" t="s">
        <v>5</v>
      </c>
      <c r="C113" s="197" t="s">
        <v>6</v>
      </c>
      <c r="D113" s="197" t="s">
        <v>1804</v>
      </c>
      <c r="E113" s="212" t="s">
        <v>2165</v>
      </c>
      <c r="F113" s="212" t="s">
        <v>2166</v>
      </c>
      <c r="G113" s="212" t="s">
        <v>586</v>
      </c>
    </row>
    <row r="114" s="182" customFormat="1" spans="1:7">
      <c r="A114" s="196"/>
      <c r="B114" s="223"/>
      <c r="C114" s="236"/>
      <c r="D114" s="236"/>
      <c r="E114" s="212" t="s">
        <v>10</v>
      </c>
      <c r="F114" s="212" t="s">
        <v>10</v>
      </c>
      <c r="G114" s="212" t="s">
        <v>2245</v>
      </c>
    </row>
    <row r="115" s="182" customFormat="1" spans="1:7">
      <c r="A115" s="196"/>
      <c r="B115" s="260" t="s">
        <v>2246</v>
      </c>
      <c r="C115" s="260" t="s">
        <v>2247</v>
      </c>
      <c r="D115" s="261" t="s">
        <v>2248</v>
      </c>
      <c r="E115" s="257">
        <v>44379</v>
      </c>
      <c r="F115" s="257">
        <v>44383</v>
      </c>
      <c r="G115" s="257">
        <v>44417</v>
      </c>
    </row>
    <row r="116" s="182" customFormat="1" spans="1:7">
      <c r="A116" s="196"/>
      <c r="B116" s="200" t="s">
        <v>576</v>
      </c>
      <c r="C116" s="200" t="s">
        <v>577</v>
      </c>
      <c r="D116" s="262"/>
      <c r="E116" s="257">
        <v>44386</v>
      </c>
      <c r="F116" s="257">
        <v>44390</v>
      </c>
      <c r="G116" s="257">
        <v>44424</v>
      </c>
    </row>
    <row r="117" s="182" customFormat="1" spans="1:7">
      <c r="A117" s="196"/>
      <c r="B117" s="231" t="s">
        <v>2249</v>
      </c>
      <c r="C117" s="231" t="s">
        <v>2250</v>
      </c>
      <c r="D117" s="262"/>
      <c r="E117" s="257">
        <v>44393</v>
      </c>
      <c r="F117" s="257">
        <v>44397</v>
      </c>
      <c r="G117" s="257">
        <v>44431</v>
      </c>
    </row>
    <row r="118" s="182" customFormat="1" ht="15.75" customHeight="1" spans="1:7">
      <c r="A118" s="196"/>
      <c r="B118" s="231" t="s">
        <v>580</v>
      </c>
      <c r="C118" s="231" t="s">
        <v>581</v>
      </c>
      <c r="D118" s="262"/>
      <c r="E118" s="257">
        <v>44400</v>
      </c>
      <c r="F118" s="257">
        <v>44404</v>
      </c>
      <c r="G118" s="257">
        <v>44438</v>
      </c>
    </row>
    <row r="119" s="182" customFormat="1" spans="1:7">
      <c r="A119" s="196"/>
      <c r="B119" s="204" t="s">
        <v>582</v>
      </c>
      <c r="C119" s="204" t="s">
        <v>583</v>
      </c>
      <c r="D119" s="263"/>
      <c r="E119" s="257">
        <v>44407</v>
      </c>
      <c r="F119" s="257">
        <v>44411</v>
      </c>
      <c r="G119" s="257">
        <v>44445</v>
      </c>
    </row>
    <row r="120" s="182" customFormat="1" spans="1:7">
      <c r="A120" s="196"/>
      <c r="B120" s="186"/>
      <c r="C120" s="186"/>
      <c r="D120" s="264"/>
      <c r="E120" s="186"/>
      <c r="F120" s="186"/>
      <c r="G120" s="186"/>
    </row>
    <row r="121" s="182" customFormat="1" spans="1:7">
      <c r="A121" s="216" t="s">
        <v>2251</v>
      </c>
      <c r="B121" s="216"/>
      <c r="C121" s="216"/>
      <c r="D121" s="216"/>
      <c r="E121" s="216"/>
      <c r="F121" s="216"/>
      <c r="G121" s="216"/>
    </row>
    <row r="122" s="182" customFormat="1" spans="1:7">
      <c r="A122" s="196"/>
      <c r="B122" s="198" t="s">
        <v>5</v>
      </c>
      <c r="C122" s="198" t="s">
        <v>6</v>
      </c>
      <c r="D122" s="198" t="s">
        <v>1804</v>
      </c>
      <c r="E122" s="212" t="s">
        <v>2165</v>
      </c>
      <c r="F122" s="200" t="s">
        <v>2199</v>
      </c>
      <c r="G122" s="200" t="s">
        <v>1909</v>
      </c>
    </row>
    <row r="123" s="182" customFormat="1" ht="28.5" customHeight="1" spans="1:7">
      <c r="A123" s="196"/>
      <c r="B123" s="223"/>
      <c r="C123" s="206"/>
      <c r="D123" s="206"/>
      <c r="E123" s="200" t="s">
        <v>10</v>
      </c>
      <c r="F123" s="200" t="s">
        <v>10</v>
      </c>
      <c r="G123" s="200" t="s">
        <v>11</v>
      </c>
    </row>
    <row r="124" s="182" customFormat="1" spans="1:7">
      <c r="A124" s="196"/>
      <c r="B124" s="251" t="s">
        <v>2252</v>
      </c>
      <c r="C124" s="251" t="s">
        <v>2253</v>
      </c>
      <c r="D124" s="253" t="s">
        <v>1542</v>
      </c>
      <c r="E124" s="265">
        <v>44380</v>
      </c>
      <c r="F124" s="266">
        <v>44387</v>
      </c>
      <c r="G124" s="265">
        <v>44403</v>
      </c>
    </row>
    <row r="125" s="182" customFormat="1" spans="1:7">
      <c r="A125" s="244"/>
      <c r="B125" s="253" t="s">
        <v>2254</v>
      </c>
      <c r="C125" s="253" t="s">
        <v>610</v>
      </c>
      <c r="D125" s="253"/>
      <c r="E125" s="265">
        <v>44387</v>
      </c>
      <c r="F125" s="266">
        <v>44394</v>
      </c>
      <c r="G125" s="265">
        <v>44410</v>
      </c>
    </row>
    <row r="126" s="182" customFormat="1" spans="1:7">
      <c r="A126" s="244"/>
      <c r="B126" s="253" t="s">
        <v>1740</v>
      </c>
      <c r="C126" s="253" t="s">
        <v>2255</v>
      </c>
      <c r="D126" s="253"/>
      <c r="E126" s="265">
        <v>44394</v>
      </c>
      <c r="F126" s="266">
        <v>44401</v>
      </c>
      <c r="G126" s="265">
        <v>44416</v>
      </c>
    </row>
    <row r="127" s="182" customFormat="1" spans="1:7">
      <c r="A127" s="196"/>
      <c r="B127" s="253" t="s">
        <v>2256</v>
      </c>
      <c r="C127" s="253" t="s">
        <v>2257</v>
      </c>
      <c r="D127" s="253"/>
      <c r="E127" s="265">
        <v>44401</v>
      </c>
      <c r="F127" s="266">
        <v>44408</v>
      </c>
      <c r="G127" s="265">
        <v>44423</v>
      </c>
    </row>
    <row r="128" s="182" customFormat="1" spans="1:7">
      <c r="A128" s="196"/>
      <c r="B128" s="267" t="s">
        <v>2258</v>
      </c>
      <c r="C128" s="260" t="s">
        <v>2259</v>
      </c>
      <c r="D128" s="253"/>
      <c r="E128" s="265">
        <v>44408</v>
      </c>
      <c r="F128" s="266">
        <v>44415</v>
      </c>
      <c r="G128" s="265">
        <v>44430</v>
      </c>
    </row>
    <row r="129" s="182" customFormat="1" spans="1:14">
      <c r="A129" s="196"/>
      <c r="B129" s="268"/>
      <c r="C129" s="268"/>
      <c r="D129" s="269"/>
      <c r="E129" s="270"/>
      <c r="F129" s="270"/>
      <c r="G129" s="270"/>
      <c r="H129" s="187"/>
      <c r="I129" s="187"/>
      <c r="J129" s="187"/>
      <c r="K129" s="187"/>
      <c r="L129" s="187"/>
      <c r="M129" s="187"/>
      <c r="N129" s="187"/>
    </row>
    <row r="130" s="182" customFormat="1" spans="1:14">
      <c r="A130" s="216" t="s">
        <v>2260</v>
      </c>
      <c r="B130" s="216"/>
      <c r="C130" s="216"/>
      <c r="D130" s="216"/>
      <c r="E130" s="216"/>
      <c r="F130" s="216"/>
      <c r="G130" s="216"/>
      <c r="H130" s="187"/>
      <c r="I130" s="187"/>
      <c r="J130" s="187"/>
      <c r="K130" s="187"/>
      <c r="L130" s="187"/>
      <c r="M130" s="187"/>
      <c r="N130" s="187"/>
    </row>
    <row r="131" s="182" customFormat="1" spans="1:14">
      <c r="A131" s="196"/>
      <c r="B131" s="198" t="s">
        <v>5</v>
      </c>
      <c r="C131" s="198" t="s">
        <v>6</v>
      </c>
      <c r="D131" s="198" t="s">
        <v>1804</v>
      </c>
      <c r="E131" s="212" t="s">
        <v>2165</v>
      </c>
      <c r="F131" s="200" t="s">
        <v>2199</v>
      </c>
      <c r="G131" s="200" t="s">
        <v>1891</v>
      </c>
      <c r="H131" s="187"/>
      <c r="I131" s="187"/>
      <c r="J131" s="187"/>
      <c r="K131" s="187"/>
      <c r="L131" s="187"/>
      <c r="M131" s="187"/>
      <c r="N131" s="187"/>
    </row>
    <row r="132" s="182" customFormat="1" spans="1:14">
      <c r="A132" s="196"/>
      <c r="B132" s="223"/>
      <c r="C132" s="206"/>
      <c r="D132" s="206"/>
      <c r="E132" s="200" t="s">
        <v>10</v>
      </c>
      <c r="F132" s="200" t="s">
        <v>10</v>
      </c>
      <c r="G132" s="200" t="s">
        <v>11</v>
      </c>
      <c r="H132" s="187"/>
      <c r="I132" s="187"/>
      <c r="J132" s="187"/>
      <c r="K132" s="187"/>
      <c r="L132" s="187"/>
      <c r="M132" s="187"/>
      <c r="N132" s="187"/>
    </row>
    <row r="133" s="182" customFormat="1" spans="1:14">
      <c r="A133" s="196"/>
      <c r="B133" s="271" t="s">
        <v>2261</v>
      </c>
      <c r="C133" s="271" t="s">
        <v>1731</v>
      </c>
      <c r="D133" s="200" t="s">
        <v>1542</v>
      </c>
      <c r="E133" s="265">
        <v>44380</v>
      </c>
      <c r="F133" s="257">
        <v>44384</v>
      </c>
      <c r="G133" s="257">
        <v>44413</v>
      </c>
      <c r="H133" s="187"/>
      <c r="I133" s="187"/>
      <c r="J133" s="187"/>
      <c r="K133" s="187"/>
      <c r="L133" s="187"/>
      <c r="M133" s="187"/>
      <c r="N133" s="187"/>
    </row>
    <row r="134" s="182" customFormat="1" spans="1:14">
      <c r="A134" s="196"/>
      <c r="B134" s="271" t="s">
        <v>1470</v>
      </c>
      <c r="C134" s="271" t="s">
        <v>1471</v>
      </c>
      <c r="D134" s="200"/>
      <c r="E134" s="265">
        <v>44387</v>
      </c>
      <c r="F134" s="257">
        <v>44391</v>
      </c>
      <c r="G134" s="257">
        <v>44420</v>
      </c>
      <c r="H134" s="187"/>
      <c r="I134" s="187"/>
      <c r="J134" s="187"/>
      <c r="K134" s="187"/>
      <c r="L134" s="187"/>
      <c r="M134" s="187"/>
      <c r="N134" s="187"/>
    </row>
    <row r="135" s="182" customFormat="1" spans="1:14">
      <c r="A135" s="196"/>
      <c r="B135" s="200" t="s">
        <v>1474</v>
      </c>
      <c r="C135" s="200" t="s">
        <v>1471</v>
      </c>
      <c r="D135" s="200"/>
      <c r="E135" s="265">
        <v>44394</v>
      </c>
      <c r="F135" s="257">
        <v>44400</v>
      </c>
      <c r="G135" s="257">
        <v>44429</v>
      </c>
      <c r="H135" s="187"/>
      <c r="I135" s="187"/>
      <c r="J135" s="187"/>
      <c r="K135" s="187"/>
      <c r="L135" s="187"/>
      <c r="M135" s="187"/>
      <c r="N135" s="187"/>
    </row>
    <row r="136" s="182" customFormat="1" spans="1:14">
      <c r="A136" s="196"/>
      <c r="B136" s="204" t="s">
        <v>2262</v>
      </c>
      <c r="C136" s="204" t="s">
        <v>2263</v>
      </c>
      <c r="D136" s="200"/>
      <c r="E136" s="265">
        <v>44401</v>
      </c>
      <c r="F136" s="257">
        <v>44406</v>
      </c>
      <c r="G136" s="257">
        <v>44435</v>
      </c>
      <c r="H136" s="187"/>
      <c r="I136" s="187"/>
      <c r="J136" s="187"/>
      <c r="K136" s="187"/>
      <c r="L136" s="187"/>
      <c r="M136" s="187"/>
      <c r="N136" s="187"/>
    </row>
    <row r="137" s="182" customFormat="1" spans="1:14">
      <c r="A137" s="196"/>
      <c r="B137" s="272"/>
      <c r="C137" s="272"/>
      <c r="D137" s="200"/>
      <c r="E137" s="265">
        <v>44408</v>
      </c>
      <c r="F137" s="257">
        <v>44376</v>
      </c>
      <c r="G137" s="257">
        <v>44407</v>
      </c>
      <c r="H137" s="187"/>
      <c r="I137" s="187"/>
      <c r="J137" s="187"/>
      <c r="K137" s="187"/>
      <c r="L137" s="187"/>
      <c r="M137" s="187"/>
      <c r="N137" s="187"/>
    </row>
    <row r="138" s="182" customFormat="1" spans="1:14">
      <c r="A138" s="196"/>
      <c r="B138" s="268"/>
      <c r="C138" s="268"/>
      <c r="D138" s="269"/>
      <c r="E138" s="268"/>
      <c r="F138" s="268"/>
      <c r="G138" s="268"/>
      <c r="H138" s="187"/>
      <c r="I138" s="187"/>
      <c r="J138" s="187"/>
      <c r="K138" s="187"/>
      <c r="L138" s="187"/>
      <c r="M138" s="187"/>
      <c r="N138" s="187"/>
    </row>
    <row r="139" s="182" customFormat="1" spans="1:14">
      <c r="A139" s="196" t="s">
        <v>2264</v>
      </c>
      <c r="B139" s="196"/>
      <c r="C139" s="268"/>
      <c r="D139" s="269"/>
      <c r="E139" s="270"/>
      <c r="F139" s="270"/>
      <c r="G139" s="270"/>
      <c r="H139" s="187"/>
      <c r="I139" s="187"/>
      <c r="J139" s="187"/>
      <c r="K139" s="187"/>
      <c r="L139" s="187"/>
      <c r="M139" s="187"/>
      <c r="N139" s="187"/>
    </row>
    <row r="140" s="182" customFormat="1" spans="1:14">
      <c r="A140" s="216" t="s">
        <v>2265</v>
      </c>
      <c r="B140" s="216"/>
      <c r="C140" s="216"/>
      <c r="D140" s="216"/>
      <c r="E140" s="216"/>
      <c r="F140" s="216"/>
      <c r="G140" s="216"/>
      <c r="H140" s="187"/>
      <c r="I140" s="187"/>
      <c r="J140" s="187"/>
      <c r="K140" s="187"/>
      <c r="L140" s="187"/>
      <c r="M140" s="187"/>
      <c r="N140" s="187"/>
    </row>
    <row r="141" s="182" customFormat="1" spans="1:14">
      <c r="A141" s="196"/>
      <c r="B141" s="198" t="s">
        <v>5</v>
      </c>
      <c r="C141" s="273" t="s">
        <v>6</v>
      </c>
      <c r="D141" s="198" t="s">
        <v>1804</v>
      </c>
      <c r="E141" s="212" t="s">
        <v>2165</v>
      </c>
      <c r="F141" s="200" t="s">
        <v>2266</v>
      </c>
      <c r="G141" s="198" t="s">
        <v>374</v>
      </c>
      <c r="H141" s="187"/>
      <c r="I141" s="187"/>
      <c r="J141" s="187"/>
      <c r="K141" s="187"/>
      <c r="L141" s="187"/>
      <c r="M141" s="187"/>
      <c r="N141" s="187"/>
    </row>
    <row r="142" s="182" customFormat="1" spans="1:14">
      <c r="A142" s="196"/>
      <c r="B142" s="206"/>
      <c r="C142" s="274"/>
      <c r="D142" s="206"/>
      <c r="E142" s="230" t="s">
        <v>10</v>
      </c>
      <c r="F142" s="230" t="s">
        <v>10</v>
      </c>
      <c r="G142" s="275" t="s">
        <v>11</v>
      </c>
      <c r="H142" s="187"/>
      <c r="I142" s="187"/>
      <c r="J142" s="187"/>
      <c r="K142" s="187"/>
      <c r="L142" s="187"/>
      <c r="M142" s="187"/>
      <c r="N142" s="187"/>
    </row>
    <row r="143" s="183" customFormat="1" spans="1:14">
      <c r="A143" s="196"/>
      <c r="B143" s="212" t="s">
        <v>2267</v>
      </c>
      <c r="C143" s="212" t="s">
        <v>2268</v>
      </c>
      <c r="D143" s="212" t="s">
        <v>1646</v>
      </c>
      <c r="E143" s="257">
        <v>44379</v>
      </c>
      <c r="F143" s="257">
        <v>44383</v>
      </c>
      <c r="G143" s="257">
        <v>44388</v>
      </c>
      <c r="H143" s="276"/>
      <c r="I143" s="276"/>
      <c r="J143" s="276"/>
      <c r="K143" s="276"/>
      <c r="L143" s="276"/>
      <c r="M143" s="276"/>
      <c r="N143" s="276"/>
    </row>
    <row r="144" s="182" customFormat="1" spans="1:14">
      <c r="A144" s="196"/>
      <c r="B144" s="212" t="s">
        <v>1633</v>
      </c>
      <c r="C144" s="212" t="s">
        <v>1634</v>
      </c>
      <c r="D144" s="212"/>
      <c r="E144" s="257">
        <v>44386</v>
      </c>
      <c r="F144" s="257">
        <v>44389</v>
      </c>
      <c r="G144" s="257">
        <v>44367</v>
      </c>
      <c r="H144" s="187"/>
      <c r="I144" s="187"/>
      <c r="J144" s="187"/>
      <c r="K144" s="187"/>
      <c r="L144" s="187"/>
      <c r="M144" s="187"/>
      <c r="N144" s="187"/>
    </row>
    <row r="145" s="182" customFormat="1" spans="1:7">
      <c r="A145" s="196" t="s">
        <v>208</v>
      </c>
      <c r="B145" s="212" t="s">
        <v>1636</v>
      </c>
      <c r="C145" s="212" t="s">
        <v>1639</v>
      </c>
      <c r="D145" s="212"/>
      <c r="E145" s="257">
        <v>44393</v>
      </c>
      <c r="F145" s="257">
        <v>44396</v>
      </c>
      <c r="G145" s="257">
        <v>44403</v>
      </c>
    </row>
    <row r="146" s="182" customFormat="1" spans="1:7">
      <c r="A146" s="196"/>
      <c r="B146" s="212" t="s">
        <v>2269</v>
      </c>
      <c r="C146" s="212" t="s">
        <v>2270</v>
      </c>
      <c r="D146" s="212"/>
      <c r="E146" s="257">
        <v>44400</v>
      </c>
      <c r="F146" s="257">
        <v>44405</v>
      </c>
      <c r="G146" s="257">
        <v>44417</v>
      </c>
    </row>
    <row r="147" s="182" customFormat="1" spans="1:7">
      <c r="A147" s="277"/>
      <c r="B147" s="212" t="s">
        <v>965</v>
      </c>
      <c r="C147" s="204" t="s">
        <v>2271</v>
      </c>
      <c r="D147" s="212"/>
      <c r="E147" s="257">
        <v>44407</v>
      </c>
      <c r="F147" s="257">
        <v>44409</v>
      </c>
      <c r="G147" s="257">
        <v>44416</v>
      </c>
    </row>
    <row r="148" s="182" customFormat="1" spans="1:7">
      <c r="A148" s="277"/>
      <c r="B148" s="229"/>
      <c r="C148" s="278"/>
      <c r="D148" s="207"/>
      <c r="E148" s="270"/>
      <c r="F148" s="270"/>
      <c r="G148" s="270"/>
    </row>
    <row r="149" s="182" customFormat="1" spans="1:7">
      <c r="A149" s="216" t="s">
        <v>2272</v>
      </c>
      <c r="B149" s="216"/>
      <c r="C149" s="216"/>
      <c r="D149" s="216"/>
      <c r="E149" s="216"/>
      <c r="F149" s="216"/>
      <c r="G149" s="216"/>
    </row>
    <row r="150" s="182" customFormat="1" spans="1:7">
      <c r="A150" s="277"/>
      <c r="B150" s="198" t="s">
        <v>5</v>
      </c>
      <c r="C150" s="273" t="s">
        <v>6</v>
      </c>
      <c r="D150" s="198" t="s">
        <v>1804</v>
      </c>
      <c r="E150" s="230" t="s">
        <v>2165</v>
      </c>
      <c r="F150" s="200" t="s">
        <v>2266</v>
      </c>
      <c r="G150" s="198" t="s">
        <v>2273</v>
      </c>
    </row>
    <row r="151" s="182" customFormat="1" spans="1:7">
      <c r="A151" s="277"/>
      <c r="B151" s="206"/>
      <c r="C151" s="274"/>
      <c r="D151" s="206"/>
      <c r="E151" s="230" t="s">
        <v>10</v>
      </c>
      <c r="F151" s="230" t="s">
        <v>10</v>
      </c>
      <c r="G151" s="275" t="s">
        <v>11</v>
      </c>
    </row>
    <row r="152" s="182" customFormat="1" spans="1:7">
      <c r="A152" s="277"/>
      <c r="B152" s="279" t="s">
        <v>2274</v>
      </c>
      <c r="C152" s="280" t="s">
        <v>1645</v>
      </c>
      <c r="D152" s="212" t="s">
        <v>1646</v>
      </c>
      <c r="E152" s="257">
        <v>44379</v>
      </c>
      <c r="F152" s="257">
        <v>44383</v>
      </c>
      <c r="G152" s="257">
        <v>44389</v>
      </c>
    </row>
    <row r="153" s="182" customFormat="1" spans="1:7">
      <c r="A153" s="277"/>
      <c r="B153" s="212" t="s">
        <v>2275</v>
      </c>
      <c r="C153" s="281" t="s">
        <v>2276</v>
      </c>
      <c r="D153" s="212"/>
      <c r="E153" s="257">
        <v>44386</v>
      </c>
      <c r="F153" s="257">
        <v>44391</v>
      </c>
      <c r="G153" s="257">
        <v>44393</v>
      </c>
    </row>
    <row r="154" s="182" customFormat="1" spans="1:7">
      <c r="A154" s="277"/>
      <c r="B154" s="212" t="s">
        <v>2277</v>
      </c>
      <c r="C154" s="281" t="s">
        <v>2278</v>
      </c>
      <c r="D154" s="212"/>
      <c r="E154" s="257">
        <v>44393</v>
      </c>
      <c r="F154" s="257">
        <v>44397</v>
      </c>
      <c r="G154" s="257">
        <v>44399</v>
      </c>
    </row>
    <row r="155" s="182" customFormat="1" spans="1:7">
      <c r="A155" s="277"/>
      <c r="B155" s="282" t="s">
        <v>2279</v>
      </c>
      <c r="C155" s="283" t="s">
        <v>2280</v>
      </c>
      <c r="D155" s="212"/>
      <c r="E155" s="257">
        <v>44400</v>
      </c>
      <c r="F155" s="257">
        <v>44404</v>
      </c>
      <c r="G155" s="257">
        <v>44406</v>
      </c>
    </row>
    <row r="156" s="182" customFormat="1" spans="1:7">
      <c r="A156" s="185"/>
      <c r="B156" s="212" t="s">
        <v>2281</v>
      </c>
      <c r="C156" s="284" t="s">
        <v>2282</v>
      </c>
      <c r="D156" s="212"/>
      <c r="E156" s="257">
        <v>44407</v>
      </c>
      <c r="F156" s="257">
        <v>44411</v>
      </c>
      <c r="G156" s="257">
        <v>44413</v>
      </c>
    </row>
    <row r="157" s="182" customFormat="1" spans="1:7">
      <c r="A157" s="185"/>
      <c r="B157" s="187"/>
      <c r="C157" s="186"/>
      <c r="D157" s="186"/>
      <c r="E157" s="186"/>
      <c r="F157" s="186"/>
      <c r="G157" s="186"/>
    </row>
    <row r="158" s="182" customFormat="1" spans="1:7">
      <c r="A158" s="185"/>
      <c r="B158" s="187"/>
      <c r="C158" s="186"/>
      <c r="D158" s="186"/>
      <c r="E158" s="186"/>
      <c r="F158" s="186"/>
      <c r="G158" s="186"/>
    </row>
  </sheetData>
  <mergeCells count="93">
    <mergeCell ref="A1:G1"/>
    <mergeCell ref="B2:E2"/>
    <mergeCell ref="B3:G3"/>
    <mergeCell ref="A4:B4"/>
    <mergeCell ref="A5:G5"/>
    <mergeCell ref="A14:G14"/>
    <mergeCell ref="A23:G23"/>
    <mergeCell ref="A32:G32"/>
    <mergeCell ref="A40:G40"/>
    <mergeCell ref="A49:G49"/>
    <mergeCell ref="A57:B57"/>
    <mergeCell ref="A58:G58"/>
    <mergeCell ref="A67:G67"/>
    <mergeCell ref="A76:G76"/>
    <mergeCell ref="A85:G85"/>
    <mergeCell ref="A93:B93"/>
    <mergeCell ref="A94:G94"/>
    <mergeCell ref="A103:G103"/>
    <mergeCell ref="A112:G112"/>
    <mergeCell ref="A121:G121"/>
    <mergeCell ref="A130:G130"/>
    <mergeCell ref="A139:B139"/>
    <mergeCell ref="A140:G140"/>
    <mergeCell ref="H143:N143"/>
    <mergeCell ref="A149:G149"/>
    <mergeCell ref="B6:B7"/>
    <mergeCell ref="B15:B16"/>
    <mergeCell ref="B24:B25"/>
    <mergeCell ref="B33:B34"/>
    <mergeCell ref="B41:B42"/>
    <mergeCell ref="B50:B51"/>
    <mergeCell ref="B59:B60"/>
    <mergeCell ref="B68:B69"/>
    <mergeCell ref="B77:B78"/>
    <mergeCell ref="B86:B87"/>
    <mergeCell ref="B95:B96"/>
    <mergeCell ref="B104:B105"/>
    <mergeCell ref="B113:B114"/>
    <mergeCell ref="B122:B123"/>
    <mergeCell ref="B131:B132"/>
    <mergeCell ref="B141:B142"/>
    <mergeCell ref="B150:B151"/>
    <mergeCell ref="C6:C7"/>
    <mergeCell ref="C15:C16"/>
    <mergeCell ref="C24:C25"/>
    <mergeCell ref="C33:C34"/>
    <mergeCell ref="C41:C42"/>
    <mergeCell ref="C50:C51"/>
    <mergeCell ref="C59:C60"/>
    <mergeCell ref="C68:C69"/>
    <mergeCell ref="C77:C78"/>
    <mergeCell ref="C86:C87"/>
    <mergeCell ref="C95:C96"/>
    <mergeCell ref="C104:C105"/>
    <mergeCell ref="C113:C114"/>
    <mergeCell ref="C122:C123"/>
    <mergeCell ref="C131:C132"/>
    <mergeCell ref="C141:C142"/>
    <mergeCell ref="C150:C151"/>
    <mergeCell ref="D6:D7"/>
    <mergeCell ref="D8:D12"/>
    <mergeCell ref="D15:D16"/>
    <mergeCell ref="D17:D21"/>
    <mergeCell ref="D24:D25"/>
    <mergeCell ref="D26:D30"/>
    <mergeCell ref="D33:D34"/>
    <mergeCell ref="D35:D38"/>
    <mergeCell ref="D41:D42"/>
    <mergeCell ref="D43:D47"/>
    <mergeCell ref="D50:D51"/>
    <mergeCell ref="D52:D56"/>
    <mergeCell ref="D59:D60"/>
    <mergeCell ref="D61:D65"/>
    <mergeCell ref="D68:D69"/>
    <mergeCell ref="D70:D74"/>
    <mergeCell ref="D77:D78"/>
    <mergeCell ref="D79:D83"/>
    <mergeCell ref="D86:D87"/>
    <mergeCell ref="D88:D92"/>
    <mergeCell ref="D95:D96"/>
    <mergeCell ref="D97:D101"/>
    <mergeCell ref="D104:D105"/>
    <mergeCell ref="D106:D110"/>
    <mergeCell ref="D113:D114"/>
    <mergeCell ref="D115:D119"/>
    <mergeCell ref="D122:D123"/>
    <mergeCell ref="D124:D128"/>
    <mergeCell ref="D131:D132"/>
    <mergeCell ref="D133:D137"/>
    <mergeCell ref="D141:D142"/>
    <mergeCell ref="D143:D147"/>
    <mergeCell ref="D150:D151"/>
    <mergeCell ref="D152:D156"/>
  </mergeCells>
  <pageMargins left="0.75" right="0.75" top="1" bottom="1" header="0.5" footer="0.5"/>
  <pageSetup paperSize="9" orientation="portrait" verticalDpi="3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3"/>
  <sheetViews>
    <sheetView workbookViewId="0">
      <selection activeCell="H6" sqref="H6"/>
    </sheetView>
  </sheetViews>
  <sheetFormatPr defaultColWidth="9" defaultRowHeight="13.5"/>
  <cols>
    <col min="1" max="1" width="15.25" style="127" customWidth="1"/>
    <col min="2" max="2" width="22.25" style="127" customWidth="1"/>
    <col min="3" max="3" width="18.5" style="128" customWidth="1"/>
    <col min="4" max="4" width="19.375" style="127" customWidth="1"/>
    <col min="5" max="5" width="17.375" style="127" customWidth="1"/>
    <col min="6" max="6" width="20.125" style="127" customWidth="1"/>
    <col min="7" max="7" width="17.75" style="127" customWidth="1"/>
    <col min="8" max="8" width="13.875" style="127" customWidth="1"/>
    <col min="9" max="16384" width="9" style="127"/>
  </cols>
  <sheetData>
    <row r="1" ht="62.25" customHeight="1" spans="1:11">
      <c r="A1" s="129" t="s">
        <v>2283</v>
      </c>
      <c r="B1" s="129"/>
      <c r="C1" s="129"/>
      <c r="D1" s="129"/>
      <c r="E1" s="129"/>
      <c r="F1" s="130"/>
      <c r="G1" s="129"/>
      <c r="H1" s="131"/>
      <c r="I1" s="124"/>
      <c r="J1" s="180"/>
      <c r="K1" s="180"/>
    </row>
    <row r="2" ht="36" customHeight="1" spans="1:11">
      <c r="A2" s="132" t="s">
        <v>1</v>
      </c>
      <c r="B2" s="132"/>
      <c r="C2" s="133"/>
      <c r="D2" s="129"/>
      <c r="E2" s="129"/>
      <c r="F2" s="129"/>
      <c r="G2" s="134">
        <v>44378</v>
      </c>
      <c r="H2" s="131"/>
      <c r="I2" s="124"/>
      <c r="J2" s="181"/>
      <c r="K2" s="180"/>
    </row>
    <row r="3" ht="23.25" customHeight="1" spans="1:11">
      <c r="A3" s="132" t="s">
        <v>2284</v>
      </c>
      <c r="B3" s="132"/>
      <c r="C3" s="132"/>
      <c r="D3" s="132"/>
      <c r="E3" s="132"/>
      <c r="F3" s="132"/>
      <c r="G3" s="132"/>
      <c r="H3" s="131"/>
      <c r="I3" s="124"/>
      <c r="J3" s="181"/>
      <c r="K3" s="180"/>
    </row>
    <row r="4" spans="1:11">
      <c r="A4" s="135" t="s">
        <v>786</v>
      </c>
      <c r="B4" s="135"/>
      <c r="C4" s="136"/>
      <c r="D4" s="135"/>
      <c r="E4" s="135"/>
      <c r="F4" s="135"/>
      <c r="G4" s="135"/>
      <c r="H4" s="137"/>
      <c r="I4" s="137"/>
      <c r="J4" s="135"/>
      <c r="K4" s="135"/>
    </row>
    <row r="5" spans="1:7">
      <c r="A5" s="138" t="s">
        <v>813</v>
      </c>
      <c r="B5" s="139"/>
      <c r="C5" s="140"/>
      <c r="D5" s="141"/>
      <c r="E5" s="141"/>
      <c r="F5" s="142"/>
      <c r="G5" s="142"/>
    </row>
    <row r="6" spans="2:7">
      <c r="B6" s="143" t="s">
        <v>5</v>
      </c>
      <c r="C6" s="144" t="s">
        <v>6</v>
      </c>
      <c r="D6" s="143" t="s">
        <v>7</v>
      </c>
      <c r="E6" s="145" t="s">
        <v>2285</v>
      </c>
      <c r="F6" s="145" t="s">
        <v>2285</v>
      </c>
      <c r="G6" s="145" t="s">
        <v>813</v>
      </c>
    </row>
    <row r="7" spans="2:7">
      <c r="B7" s="146"/>
      <c r="C7" s="147"/>
      <c r="D7" s="146"/>
      <c r="E7" s="145" t="s">
        <v>790</v>
      </c>
      <c r="F7" s="145" t="s">
        <v>10</v>
      </c>
      <c r="G7" s="145" t="s">
        <v>11</v>
      </c>
    </row>
    <row r="8" spans="2:7">
      <c r="B8" s="148" t="s">
        <v>837</v>
      </c>
      <c r="C8" s="148" t="s">
        <v>16</v>
      </c>
      <c r="D8" s="149" t="s">
        <v>2286</v>
      </c>
      <c r="E8" s="150">
        <f>F8-4</f>
        <v>44376</v>
      </c>
      <c r="F8" s="150">
        <v>44380</v>
      </c>
      <c r="G8" s="150">
        <f>F8+25</f>
        <v>44405</v>
      </c>
    </row>
    <row r="9" spans="2:7">
      <c r="B9" s="148" t="s">
        <v>58</v>
      </c>
      <c r="C9" s="148" t="s">
        <v>59</v>
      </c>
      <c r="D9" s="151"/>
      <c r="E9" s="150">
        <f>E8+7</f>
        <v>44383</v>
      </c>
      <c r="F9" s="150">
        <f>F8+7</f>
        <v>44387</v>
      </c>
      <c r="G9" s="150">
        <f>G8+7</f>
        <v>44412</v>
      </c>
    </row>
    <row r="10" spans="2:7">
      <c r="B10" s="148" t="s">
        <v>61</v>
      </c>
      <c r="C10" s="148" t="s">
        <v>62</v>
      </c>
      <c r="D10" s="151"/>
      <c r="E10" s="150">
        <f t="shared" ref="E10:G12" si="0">E9+7</f>
        <v>44390</v>
      </c>
      <c r="F10" s="150">
        <f t="shared" si="0"/>
        <v>44394</v>
      </c>
      <c r="G10" s="150">
        <f t="shared" si="0"/>
        <v>44419</v>
      </c>
    </row>
    <row r="11" spans="2:7">
      <c r="B11" s="148" t="s">
        <v>63</v>
      </c>
      <c r="C11" s="148" t="s">
        <v>64</v>
      </c>
      <c r="D11" s="151"/>
      <c r="E11" s="150">
        <f t="shared" si="0"/>
        <v>44397</v>
      </c>
      <c r="F11" s="150">
        <f t="shared" si="0"/>
        <v>44401</v>
      </c>
      <c r="G11" s="150">
        <f t="shared" si="0"/>
        <v>44426</v>
      </c>
    </row>
    <row r="12" spans="2:7">
      <c r="B12" s="148" t="s">
        <v>65</v>
      </c>
      <c r="C12" s="148" t="s">
        <v>66</v>
      </c>
      <c r="D12" s="152"/>
      <c r="E12" s="150">
        <f t="shared" si="0"/>
        <v>44404</v>
      </c>
      <c r="F12" s="150">
        <f t="shared" si="0"/>
        <v>44408</v>
      </c>
      <c r="G12" s="150">
        <f t="shared" si="0"/>
        <v>44433</v>
      </c>
    </row>
    <row r="13" spans="2:7">
      <c r="B13" s="153"/>
      <c r="C13" s="154"/>
      <c r="D13" s="155"/>
      <c r="E13" s="156"/>
      <c r="F13" s="156"/>
      <c r="G13" s="157"/>
    </row>
    <row r="14" spans="1:8">
      <c r="A14" s="135" t="s">
        <v>845</v>
      </c>
      <c r="B14" s="135"/>
      <c r="C14" s="136"/>
      <c r="D14" s="135"/>
      <c r="E14" s="135"/>
      <c r="F14" s="135"/>
      <c r="G14" s="135"/>
      <c r="H14" s="137"/>
    </row>
    <row r="15" spans="1:1">
      <c r="A15" s="138" t="s">
        <v>846</v>
      </c>
    </row>
    <row r="16" spans="2:7">
      <c r="B16" s="143" t="s">
        <v>5</v>
      </c>
      <c r="C16" s="144" t="s">
        <v>6</v>
      </c>
      <c r="D16" s="143" t="s">
        <v>7</v>
      </c>
      <c r="E16" s="145" t="s">
        <v>2285</v>
      </c>
      <c r="F16" s="145" t="s">
        <v>2285</v>
      </c>
      <c r="G16" s="145" t="s">
        <v>847</v>
      </c>
    </row>
    <row r="17" spans="2:7">
      <c r="B17" s="146"/>
      <c r="C17" s="147"/>
      <c r="D17" s="146"/>
      <c r="E17" s="145" t="s">
        <v>790</v>
      </c>
      <c r="F17" s="145" t="s">
        <v>10</v>
      </c>
      <c r="G17" s="145" t="s">
        <v>11</v>
      </c>
    </row>
    <row r="18" spans="2:7">
      <c r="B18" s="148" t="s">
        <v>2287</v>
      </c>
      <c r="C18" s="148" t="s">
        <v>2288</v>
      </c>
      <c r="D18" s="149" t="s">
        <v>2289</v>
      </c>
      <c r="E18" s="158">
        <v>44376</v>
      </c>
      <c r="F18" s="158">
        <v>44379</v>
      </c>
      <c r="G18" s="158">
        <f>F18+30</f>
        <v>44409</v>
      </c>
    </row>
    <row r="19" spans="2:7">
      <c r="B19" s="148" t="s">
        <v>2287</v>
      </c>
      <c r="C19" s="148" t="s">
        <v>2290</v>
      </c>
      <c r="D19" s="151"/>
      <c r="E19" s="158">
        <f>E18+7</f>
        <v>44383</v>
      </c>
      <c r="F19" s="158">
        <f>F18+7</f>
        <v>44386</v>
      </c>
      <c r="G19" s="158">
        <f>G18+7</f>
        <v>44416</v>
      </c>
    </row>
    <row r="20" spans="2:7">
      <c r="B20" s="148" t="s">
        <v>2287</v>
      </c>
      <c r="C20" s="148" t="s">
        <v>2291</v>
      </c>
      <c r="D20" s="151"/>
      <c r="E20" s="158">
        <f t="shared" ref="E20:G22" si="1">E19+7</f>
        <v>44390</v>
      </c>
      <c r="F20" s="158">
        <f t="shared" si="1"/>
        <v>44393</v>
      </c>
      <c r="G20" s="158">
        <f t="shared" si="1"/>
        <v>44423</v>
      </c>
    </row>
    <row r="21" spans="2:7">
      <c r="B21" s="148" t="s">
        <v>2287</v>
      </c>
      <c r="C21" s="148" t="s">
        <v>2292</v>
      </c>
      <c r="D21" s="151"/>
      <c r="E21" s="158">
        <f t="shared" si="1"/>
        <v>44397</v>
      </c>
      <c r="F21" s="158">
        <f t="shared" si="1"/>
        <v>44400</v>
      </c>
      <c r="G21" s="158">
        <f t="shared" si="1"/>
        <v>44430</v>
      </c>
    </row>
    <row r="22" spans="2:7">
      <c r="B22" s="148" t="s">
        <v>2287</v>
      </c>
      <c r="C22" s="148" t="s">
        <v>2293</v>
      </c>
      <c r="D22" s="152"/>
      <c r="E22" s="158">
        <f t="shared" si="1"/>
        <v>44404</v>
      </c>
      <c r="F22" s="158">
        <f t="shared" si="1"/>
        <v>44407</v>
      </c>
      <c r="G22" s="158">
        <f t="shared" si="1"/>
        <v>44437</v>
      </c>
    </row>
    <row r="23" spans="1:4">
      <c r="A23" s="142"/>
      <c r="C23" s="148"/>
      <c r="D23" s="142"/>
    </row>
    <row r="24" s="124" customFormat="1" spans="1:8">
      <c r="A24" s="135" t="s">
        <v>2294</v>
      </c>
      <c r="B24" s="135"/>
      <c r="C24" s="135"/>
      <c r="D24" s="135"/>
      <c r="E24" s="135"/>
      <c r="F24" s="135"/>
      <c r="G24" s="135"/>
      <c r="H24" s="137"/>
    </row>
    <row r="25" spans="1:1">
      <c r="A25" s="159" t="s">
        <v>1227</v>
      </c>
    </row>
    <row r="26" spans="2:7">
      <c r="B26" s="143" t="s">
        <v>5</v>
      </c>
      <c r="C26" s="144" t="s">
        <v>6</v>
      </c>
      <c r="D26" s="143" t="s">
        <v>7</v>
      </c>
      <c r="E26" s="145" t="s">
        <v>2285</v>
      </c>
      <c r="F26" s="145" t="s">
        <v>2285</v>
      </c>
      <c r="G26" s="145" t="s">
        <v>1227</v>
      </c>
    </row>
    <row r="27" spans="2:7">
      <c r="B27" s="146"/>
      <c r="C27" s="147"/>
      <c r="D27" s="146"/>
      <c r="E27" s="145" t="s">
        <v>790</v>
      </c>
      <c r="F27" s="145" t="s">
        <v>10</v>
      </c>
      <c r="G27" s="145" t="s">
        <v>11</v>
      </c>
    </row>
    <row r="28" spans="2:7">
      <c r="B28" s="160" t="s">
        <v>2295</v>
      </c>
      <c r="C28" s="160" t="s">
        <v>2296</v>
      </c>
      <c r="D28" s="149" t="s">
        <v>2297</v>
      </c>
      <c r="E28" s="150">
        <v>44378</v>
      </c>
      <c r="F28" s="150">
        <v>44381</v>
      </c>
      <c r="G28" s="150">
        <f>F28+3</f>
        <v>44384</v>
      </c>
    </row>
    <row r="29" spans="2:7">
      <c r="B29" s="160" t="s">
        <v>2298</v>
      </c>
      <c r="C29" s="160" t="s">
        <v>2299</v>
      </c>
      <c r="D29" s="151"/>
      <c r="E29" s="150">
        <f>E28+7</f>
        <v>44385</v>
      </c>
      <c r="F29" s="150">
        <f>F28+7</f>
        <v>44388</v>
      </c>
      <c r="G29" s="150">
        <f>G28+7</f>
        <v>44391</v>
      </c>
    </row>
    <row r="30" spans="2:7">
      <c r="B30" s="160" t="s">
        <v>2295</v>
      </c>
      <c r="C30" s="160" t="s">
        <v>2300</v>
      </c>
      <c r="D30" s="151"/>
      <c r="E30" s="150">
        <f t="shared" ref="E30:G32" si="2">E29+7</f>
        <v>44392</v>
      </c>
      <c r="F30" s="150">
        <f t="shared" si="2"/>
        <v>44395</v>
      </c>
      <c r="G30" s="150">
        <f t="shared" si="2"/>
        <v>44398</v>
      </c>
    </row>
    <row r="31" spans="2:7">
      <c r="B31" s="160" t="s">
        <v>2298</v>
      </c>
      <c r="C31" s="160" t="s">
        <v>2301</v>
      </c>
      <c r="D31" s="151"/>
      <c r="E31" s="150">
        <f t="shared" si="2"/>
        <v>44399</v>
      </c>
      <c r="F31" s="150">
        <f t="shared" si="2"/>
        <v>44402</v>
      </c>
      <c r="G31" s="150">
        <f t="shared" si="2"/>
        <v>44405</v>
      </c>
    </row>
    <row r="32" spans="2:7">
      <c r="B32" s="160" t="s">
        <v>2295</v>
      </c>
      <c r="C32" s="160" t="s">
        <v>2302</v>
      </c>
      <c r="D32" s="152"/>
      <c r="E32" s="150">
        <f t="shared" si="2"/>
        <v>44406</v>
      </c>
      <c r="F32" s="150">
        <f t="shared" si="2"/>
        <v>44409</v>
      </c>
      <c r="G32" s="150">
        <f t="shared" si="2"/>
        <v>44412</v>
      </c>
    </row>
    <row r="33" spans="3:3">
      <c r="C33" s="127"/>
    </row>
    <row r="34" s="125" customFormat="1" spans="2:7">
      <c r="B34" s="161"/>
      <c r="C34" s="162"/>
      <c r="D34" s="155"/>
      <c r="E34" s="156"/>
      <c r="F34" s="156"/>
      <c r="G34" s="156"/>
    </row>
    <row r="35" s="124" customFormat="1" spans="1:8">
      <c r="A35" s="135" t="s">
        <v>570</v>
      </c>
      <c r="B35" s="135"/>
      <c r="C35" s="135"/>
      <c r="D35" s="135"/>
      <c r="E35" s="135"/>
      <c r="F35" s="135"/>
      <c r="G35" s="135"/>
      <c r="H35" s="137"/>
    </row>
    <row r="36" s="126" customFormat="1" spans="1:8">
      <c r="A36" s="138" t="s">
        <v>1108</v>
      </c>
      <c r="B36" s="163"/>
      <c r="C36" s="164"/>
      <c r="D36" s="165"/>
      <c r="E36" s="165"/>
      <c r="F36" s="156"/>
      <c r="G36" s="156"/>
      <c r="H36" s="166"/>
    </row>
    <row r="37" s="126" customFormat="1" spans="1:8">
      <c r="A37" s="125"/>
      <c r="B37" s="167" t="s">
        <v>5</v>
      </c>
      <c r="C37" s="168" t="s">
        <v>6</v>
      </c>
      <c r="D37" s="167" t="s">
        <v>7</v>
      </c>
      <c r="E37" s="145" t="s">
        <v>2285</v>
      </c>
      <c r="F37" s="145" t="s">
        <v>2285</v>
      </c>
      <c r="G37" s="145" t="s">
        <v>1108</v>
      </c>
      <c r="H37" s="125"/>
    </row>
    <row r="38" s="126" customFormat="1" spans="1:8">
      <c r="A38" s="125"/>
      <c r="B38" s="169"/>
      <c r="C38" s="170"/>
      <c r="D38" s="169"/>
      <c r="E38" s="145" t="s">
        <v>790</v>
      </c>
      <c r="F38" s="145" t="s">
        <v>10</v>
      </c>
      <c r="G38" s="145" t="s">
        <v>11</v>
      </c>
      <c r="H38" s="125"/>
    </row>
    <row r="39" s="126" customFormat="1" spans="1:8">
      <c r="A39" s="125"/>
      <c r="B39" s="171" t="s">
        <v>2235</v>
      </c>
      <c r="C39" s="171" t="s">
        <v>2236</v>
      </c>
      <c r="D39" s="149" t="s">
        <v>2303</v>
      </c>
      <c r="E39" s="150">
        <v>44378</v>
      </c>
      <c r="F39" s="150">
        <v>44381</v>
      </c>
      <c r="G39" s="150">
        <f>F39+39</f>
        <v>44420</v>
      </c>
      <c r="H39" s="125"/>
    </row>
    <row r="40" s="126" customFormat="1" spans="1:8">
      <c r="A40" s="125"/>
      <c r="B40" s="171" t="s">
        <v>2238</v>
      </c>
      <c r="C40" s="171" t="s">
        <v>448</v>
      </c>
      <c r="D40" s="151"/>
      <c r="E40" s="150">
        <f>E39+7</f>
        <v>44385</v>
      </c>
      <c r="F40" s="150">
        <f>F39+7</f>
        <v>44388</v>
      </c>
      <c r="G40" s="150">
        <f>G39+7</f>
        <v>44427</v>
      </c>
      <c r="H40" s="125"/>
    </row>
    <row r="41" s="126" customFormat="1" spans="1:8">
      <c r="A41" s="125"/>
      <c r="B41" s="171" t="s">
        <v>2239</v>
      </c>
      <c r="C41" s="171" t="s">
        <v>2240</v>
      </c>
      <c r="D41" s="151"/>
      <c r="E41" s="150">
        <f t="shared" ref="E41:G43" si="3">E40+7</f>
        <v>44392</v>
      </c>
      <c r="F41" s="150">
        <f t="shared" si="3"/>
        <v>44395</v>
      </c>
      <c r="G41" s="150">
        <f t="shared" si="3"/>
        <v>44434</v>
      </c>
      <c r="H41" s="125"/>
    </row>
    <row r="42" s="126" customFormat="1" spans="1:8">
      <c r="A42" s="125"/>
      <c r="B42" s="171" t="s">
        <v>2241</v>
      </c>
      <c r="C42" s="171" t="s">
        <v>459</v>
      </c>
      <c r="D42" s="151"/>
      <c r="E42" s="150">
        <f t="shared" si="3"/>
        <v>44399</v>
      </c>
      <c r="F42" s="150">
        <f t="shared" si="3"/>
        <v>44402</v>
      </c>
      <c r="G42" s="150">
        <f t="shared" si="3"/>
        <v>44441</v>
      </c>
      <c r="H42" s="125"/>
    </row>
    <row r="43" s="126" customFormat="1" spans="1:8">
      <c r="A43" s="125"/>
      <c r="B43" s="171" t="s">
        <v>2242</v>
      </c>
      <c r="C43" s="171" t="s">
        <v>2243</v>
      </c>
      <c r="D43" s="152"/>
      <c r="E43" s="150">
        <f t="shared" si="3"/>
        <v>44406</v>
      </c>
      <c r="F43" s="150">
        <f t="shared" si="3"/>
        <v>44409</v>
      </c>
      <c r="G43" s="150">
        <f t="shared" si="3"/>
        <v>44448</v>
      </c>
      <c r="H43" s="125"/>
    </row>
    <row r="44" s="125" customFormat="1" spans="2:2">
      <c r="B44" s="172"/>
    </row>
    <row r="45" s="125" customFormat="1" spans="1:7">
      <c r="A45" s="138" t="s">
        <v>1125</v>
      </c>
      <c r="B45" s="173"/>
      <c r="C45" s="174"/>
      <c r="D45" s="138"/>
      <c r="E45" s="138"/>
      <c r="F45" s="138"/>
      <c r="G45" s="166"/>
    </row>
    <row r="46" s="125" customFormat="1" spans="2:7">
      <c r="B46" s="167" t="s">
        <v>5</v>
      </c>
      <c r="C46" s="168" t="s">
        <v>6</v>
      </c>
      <c r="D46" s="167" t="s">
        <v>7</v>
      </c>
      <c r="E46" s="145" t="s">
        <v>2285</v>
      </c>
      <c r="F46" s="145" t="s">
        <v>2285</v>
      </c>
      <c r="G46" s="145" t="s">
        <v>1125</v>
      </c>
    </row>
    <row r="47" s="125" customFormat="1" spans="2:7">
      <c r="B47" s="169"/>
      <c r="C47" s="170"/>
      <c r="D47" s="169"/>
      <c r="E47" s="145" t="s">
        <v>790</v>
      </c>
      <c r="F47" s="145" t="s">
        <v>10</v>
      </c>
      <c r="G47" s="145" t="s">
        <v>11</v>
      </c>
    </row>
    <row r="48" s="125" customFormat="1" spans="2:7">
      <c r="B48" s="171" t="s">
        <v>2235</v>
      </c>
      <c r="C48" s="171" t="s">
        <v>2236</v>
      </c>
      <c r="D48" s="149" t="s">
        <v>2304</v>
      </c>
      <c r="E48" s="150">
        <v>44378</v>
      </c>
      <c r="F48" s="150">
        <v>44381</v>
      </c>
      <c r="G48" s="150">
        <f>F48+23</f>
        <v>44404</v>
      </c>
    </row>
    <row r="49" s="125" customFormat="1" spans="2:7">
      <c r="B49" s="171" t="s">
        <v>2238</v>
      </c>
      <c r="C49" s="171" t="s">
        <v>448</v>
      </c>
      <c r="D49" s="151"/>
      <c r="E49" s="150">
        <f>E48+7</f>
        <v>44385</v>
      </c>
      <c r="F49" s="150">
        <f>F48+7</f>
        <v>44388</v>
      </c>
      <c r="G49" s="150">
        <f>G48+7</f>
        <v>44411</v>
      </c>
    </row>
    <row r="50" s="125" customFormat="1" spans="2:7">
      <c r="B50" s="171" t="s">
        <v>2239</v>
      </c>
      <c r="C50" s="171" t="s">
        <v>2240</v>
      </c>
      <c r="D50" s="151"/>
      <c r="E50" s="150">
        <f t="shared" ref="E50:G52" si="4">E49+7</f>
        <v>44392</v>
      </c>
      <c r="F50" s="150">
        <f t="shared" si="4"/>
        <v>44395</v>
      </c>
      <c r="G50" s="150">
        <f t="shared" si="4"/>
        <v>44418</v>
      </c>
    </row>
    <row r="51" s="125" customFormat="1" spans="2:7">
      <c r="B51" s="171" t="s">
        <v>2241</v>
      </c>
      <c r="C51" s="171" t="s">
        <v>459</v>
      </c>
      <c r="D51" s="151"/>
      <c r="E51" s="150">
        <f t="shared" si="4"/>
        <v>44399</v>
      </c>
      <c r="F51" s="150">
        <f t="shared" si="4"/>
        <v>44402</v>
      </c>
      <c r="G51" s="150">
        <f t="shared" si="4"/>
        <v>44425</v>
      </c>
    </row>
    <row r="52" s="125" customFormat="1" spans="2:7">
      <c r="B52" s="171" t="s">
        <v>2242</v>
      </c>
      <c r="C52" s="171" t="s">
        <v>2243</v>
      </c>
      <c r="D52" s="152"/>
      <c r="E52" s="150">
        <f t="shared" si="4"/>
        <v>44406</v>
      </c>
      <c r="F52" s="150">
        <f t="shared" si="4"/>
        <v>44409</v>
      </c>
      <c r="G52" s="150">
        <f t="shared" si="4"/>
        <v>44432</v>
      </c>
    </row>
    <row r="53" s="125" customFormat="1" spans="2:3">
      <c r="B53" s="175"/>
      <c r="C53" s="176"/>
    </row>
    <row r="54" s="125" customFormat="1" spans="1:6">
      <c r="A54" s="138"/>
      <c r="B54" s="177"/>
      <c r="C54" s="178"/>
      <c r="D54" s="179"/>
      <c r="E54" s="179"/>
      <c r="F54" s="177"/>
    </row>
    <row r="55" s="125" customFormat="1" spans="1:3">
      <c r="A55" s="138" t="s">
        <v>586</v>
      </c>
      <c r="C55" s="176"/>
    </row>
    <row r="56" s="125" customFormat="1" spans="2:7">
      <c r="B56" s="167" t="s">
        <v>5</v>
      </c>
      <c r="C56" s="168" t="s">
        <v>6</v>
      </c>
      <c r="D56" s="167" t="s">
        <v>7</v>
      </c>
      <c r="E56" s="145" t="s">
        <v>2285</v>
      </c>
      <c r="F56" s="145" t="s">
        <v>2285</v>
      </c>
      <c r="G56" s="145" t="s">
        <v>586</v>
      </c>
    </row>
    <row r="57" s="125" customFormat="1" customHeight="1" spans="2:7">
      <c r="B57" s="169"/>
      <c r="C57" s="170"/>
      <c r="D57" s="169"/>
      <c r="E57" s="145" t="s">
        <v>790</v>
      </c>
      <c r="F57" s="145" t="s">
        <v>10</v>
      </c>
      <c r="G57" s="145" t="s">
        <v>11</v>
      </c>
    </row>
    <row r="58" s="125" customFormat="1" ht="19.5" customHeight="1" spans="2:7">
      <c r="B58" s="171" t="s">
        <v>2305</v>
      </c>
      <c r="C58" s="171" t="s">
        <v>2306</v>
      </c>
      <c r="D58" s="149" t="s">
        <v>1150</v>
      </c>
      <c r="E58" s="150">
        <f>F58-4</f>
        <v>44376</v>
      </c>
      <c r="F58" s="150">
        <v>44380</v>
      </c>
      <c r="G58" s="150">
        <f>F58+37</f>
        <v>44417</v>
      </c>
    </row>
    <row r="59" s="125" customFormat="1" ht="18.75" customHeight="1" spans="2:7">
      <c r="B59" s="171" t="s">
        <v>2307</v>
      </c>
      <c r="C59" s="171" t="s">
        <v>304</v>
      </c>
      <c r="D59" s="151"/>
      <c r="E59" s="150">
        <f>E58+7</f>
        <v>44383</v>
      </c>
      <c r="F59" s="150">
        <f>F58+7</f>
        <v>44387</v>
      </c>
      <c r="G59" s="158">
        <f>G58+7</f>
        <v>44424</v>
      </c>
    </row>
    <row r="60" s="125" customFormat="1" ht="19.5" customHeight="1" spans="2:7">
      <c r="B60" s="171" t="s">
        <v>1930</v>
      </c>
      <c r="C60" s="171" t="s">
        <v>2308</v>
      </c>
      <c r="D60" s="151"/>
      <c r="E60" s="150">
        <f t="shared" ref="E60:G62" si="5">E59+7</f>
        <v>44390</v>
      </c>
      <c r="F60" s="150">
        <f t="shared" si="5"/>
        <v>44394</v>
      </c>
      <c r="G60" s="158">
        <f t="shared" si="5"/>
        <v>44431</v>
      </c>
    </row>
    <row r="61" s="125" customFormat="1" spans="2:7">
      <c r="B61" s="171" t="s">
        <v>2309</v>
      </c>
      <c r="C61" s="171" t="s">
        <v>2310</v>
      </c>
      <c r="D61" s="151"/>
      <c r="E61" s="150">
        <f t="shared" si="5"/>
        <v>44397</v>
      </c>
      <c r="F61" s="150">
        <f t="shared" si="5"/>
        <v>44401</v>
      </c>
      <c r="G61" s="158">
        <f t="shared" si="5"/>
        <v>44438</v>
      </c>
    </row>
    <row r="62" s="125" customFormat="1" ht="19.5" customHeight="1" spans="2:7">
      <c r="B62" s="171" t="s">
        <v>2311</v>
      </c>
      <c r="C62" s="171" t="s">
        <v>2308</v>
      </c>
      <c r="D62" s="152"/>
      <c r="E62" s="150">
        <f t="shared" si="5"/>
        <v>44404</v>
      </c>
      <c r="F62" s="150">
        <f t="shared" si="5"/>
        <v>44408</v>
      </c>
      <c r="G62" s="158">
        <f t="shared" si="5"/>
        <v>44445</v>
      </c>
    </row>
    <row r="63" spans="3:3">
      <c r="C63" s="127"/>
    </row>
  </sheetData>
  <mergeCells count="30">
    <mergeCell ref="A1:G1"/>
    <mergeCell ref="J1:K1"/>
    <mergeCell ref="A2:B2"/>
    <mergeCell ref="A3:G3"/>
    <mergeCell ref="A24:G24"/>
    <mergeCell ref="A35:G35"/>
    <mergeCell ref="B6:B7"/>
    <mergeCell ref="B16:B17"/>
    <mergeCell ref="B26:B27"/>
    <mergeCell ref="B37:B38"/>
    <mergeCell ref="B46:B47"/>
    <mergeCell ref="B56:B57"/>
    <mergeCell ref="C6:C7"/>
    <mergeCell ref="C16:C17"/>
    <mergeCell ref="C26:C27"/>
    <mergeCell ref="C37:C38"/>
    <mergeCell ref="C46:C47"/>
    <mergeCell ref="C56:C57"/>
    <mergeCell ref="D6:D7"/>
    <mergeCell ref="D8:D12"/>
    <mergeCell ref="D16:D17"/>
    <mergeCell ref="D18:D22"/>
    <mergeCell ref="D26:D27"/>
    <mergeCell ref="D28:D32"/>
    <mergeCell ref="D37:D38"/>
    <mergeCell ref="D39:D43"/>
    <mergeCell ref="D46:D47"/>
    <mergeCell ref="D48:D52"/>
    <mergeCell ref="D56:D57"/>
    <mergeCell ref="D58:D62"/>
  </mergeCells>
  <pageMargins left="0.7" right="0.7" top="0.75" bottom="0.75" header="0.3" footer="0.3"/>
  <pageSetup paperSize="9" orientation="portrait" horizontalDpi="200" verticalDpi="300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44"/>
  <sheetViews>
    <sheetView workbookViewId="0">
      <selection activeCell="H6" sqref="H6"/>
    </sheetView>
  </sheetViews>
  <sheetFormatPr defaultColWidth="9" defaultRowHeight="14.25"/>
  <cols>
    <col min="1" max="1" width="5.25" style="7" customWidth="1"/>
    <col min="2" max="2" width="40.375" style="8" customWidth="1"/>
    <col min="3" max="3" width="13.125" style="8" customWidth="1"/>
    <col min="4" max="4" width="9.75" style="9" customWidth="1"/>
    <col min="5" max="5" width="12.5" style="8" customWidth="1"/>
    <col min="6" max="6" width="15" style="8" customWidth="1"/>
    <col min="7" max="7" width="13.125" style="9" customWidth="1"/>
    <col min="8" max="9" width="9" style="9"/>
    <col min="10" max="10" width="19.125" style="9" customWidth="1"/>
    <col min="11" max="256" width="9" style="9"/>
    <col min="257" max="257" width="5.25" style="9" customWidth="1"/>
    <col min="258" max="258" width="40.375" style="9" customWidth="1"/>
    <col min="259" max="259" width="13.125" style="9" customWidth="1"/>
    <col min="260" max="260" width="9.75" style="9" customWidth="1"/>
    <col min="261" max="261" width="12.5" style="9" customWidth="1"/>
    <col min="262" max="262" width="15" style="9" customWidth="1"/>
    <col min="263" max="263" width="13.125" style="9" customWidth="1"/>
    <col min="264" max="265" width="9" style="9"/>
    <col min="266" max="266" width="19.125" style="9" customWidth="1"/>
    <col min="267" max="512" width="9" style="9"/>
    <col min="513" max="513" width="5.25" style="9" customWidth="1"/>
    <col min="514" max="514" width="40.375" style="9" customWidth="1"/>
    <col min="515" max="515" width="13.125" style="9" customWidth="1"/>
    <col min="516" max="516" width="9.75" style="9" customWidth="1"/>
    <col min="517" max="517" width="12.5" style="9" customWidth="1"/>
    <col min="518" max="518" width="15" style="9" customWidth="1"/>
    <col min="519" max="519" width="13.125" style="9" customWidth="1"/>
    <col min="520" max="521" width="9" style="9"/>
    <col min="522" max="522" width="19.125" style="9" customWidth="1"/>
    <col min="523" max="768" width="9" style="9"/>
    <col min="769" max="769" width="5.25" style="9" customWidth="1"/>
    <col min="770" max="770" width="40.375" style="9" customWidth="1"/>
    <col min="771" max="771" width="13.125" style="9" customWidth="1"/>
    <col min="772" max="772" width="9.75" style="9" customWidth="1"/>
    <col min="773" max="773" width="12.5" style="9" customWidth="1"/>
    <col min="774" max="774" width="15" style="9" customWidth="1"/>
    <col min="775" max="775" width="13.125" style="9" customWidth="1"/>
    <col min="776" max="777" width="9" style="9"/>
    <col min="778" max="778" width="19.125" style="9" customWidth="1"/>
    <col min="779" max="1024" width="9" style="9"/>
    <col min="1025" max="1025" width="5.25" style="9" customWidth="1"/>
    <col min="1026" max="1026" width="40.375" style="9" customWidth="1"/>
    <col min="1027" max="1027" width="13.125" style="9" customWidth="1"/>
    <col min="1028" max="1028" width="9.75" style="9" customWidth="1"/>
    <col min="1029" max="1029" width="12.5" style="9" customWidth="1"/>
    <col min="1030" max="1030" width="15" style="9" customWidth="1"/>
    <col min="1031" max="1031" width="13.125" style="9" customWidth="1"/>
    <col min="1032" max="1033" width="9" style="9"/>
    <col min="1034" max="1034" width="19.125" style="9" customWidth="1"/>
    <col min="1035" max="1280" width="9" style="9"/>
    <col min="1281" max="1281" width="5.25" style="9" customWidth="1"/>
    <col min="1282" max="1282" width="40.375" style="9" customWidth="1"/>
    <col min="1283" max="1283" width="13.125" style="9" customWidth="1"/>
    <col min="1284" max="1284" width="9.75" style="9" customWidth="1"/>
    <col min="1285" max="1285" width="12.5" style="9" customWidth="1"/>
    <col min="1286" max="1286" width="15" style="9" customWidth="1"/>
    <col min="1287" max="1287" width="13.125" style="9" customWidth="1"/>
    <col min="1288" max="1289" width="9" style="9"/>
    <col min="1290" max="1290" width="19.125" style="9" customWidth="1"/>
    <col min="1291" max="1536" width="9" style="9"/>
    <col min="1537" max="1537" width="5.25" style="9" customWidth="1"/>
    <col min="1538" max="1538" width="40.375" style="9" customWidth="1"/>
    <col min="1539" max="1539" width="13.125" style="9" customWidth="1"/>
    <col min="1540" max="1540" width="9.75" style="9" customWidth="1"/>
    <col min="1541" max="1541" width="12.5" style="9" customWidth="1"/>
    <col min="1542" max="1542" width="15" style="9" customWidth="1"/>
    <col min="1543" max="1543" width="13.125" style="9" customWidth="1"/>
    <col min="1544" max="1545" width="9" style="9"/>
    <col min="1546" max="1546" width="19.125" style="9" customWidth="1"/>
    <col min="1547" max="1792" width="9" style="9"/>
    <col min="1793" max="1793" width="5.25" style="9" customWidth="1"/>
    <col min="1794" max="1794" width="40.375" style="9" customWidth="1"/>
    <col min="1795" max="1795" width="13.125" style="9" customWidth="1"/>
    <col min="1796" max="1796" width="9.75" style="9" customWidth="1"/>
    <col min="1797" max="1797" width="12.5" style="9" customWidth="1"/>
    <col min="1798" max="1798" width="15" style="9" customWidth="1"/>
    <col min="1799" max="1799" width="13.125" style="9" customWidth="1"/>
    <col min="1800" max="1801" width="9" style="9"/>
    <col min="1802" max="1802" width="19.125" style="9" customWidth="1"/>
    <col min="1803" max="2048" width="9" style="9"/>
    <col min="2049" max="2049" width="5.25" style="9" customWidth="1"/>
    <col min="2050" max="2050" width="40.375" style="9" customWidth="1"/>
    <col min="2051" max="2051" width="13.125" style="9" customWidth="1"/>
    <col min="2052" max="2052" width="9.75" style="9" customWidth="1"/>
    <col min="2053" max="2053" width="12.5" style="9" customWidth="1"/>
    <col min="2054" max="2054" width="15" style="9" customWidth="1"/>
    <col min="2055" max="2055" width="13.125" style="9" customWidth="1"/>
    <col min="2056" max="2057" width="9" style="9"/>
    <col min="2058" max="2058" width="19.125" style="9" customWidth="1"/>
    <col min="2059" max="2304" width="9" style="9"/>
    <col min="2305" max="2305" width="5.25" style="9" customWidth="1"/>
    <col min="2306" max="2306" width="40.375" style="9" customWidth="1"/>
    <col min="2307" max="2307" width="13.125" style="9" customWidth="1"/>
    <col min="2308" max="2308" width="9.75" style="9" customWidth="1"/>
    <col min="2309" max="2309" width="12.5" style="9" customWidth="1"/>
    <col min="2310" max="2310" width="15" style="9" customWidth="1"/>
    <col min="2311" max="2311" width="13.125" style="9" customWidth="1"/>
    <col min="2312" max="2313" width="9" style="9"/>
    <col min="2314" max="2314" width="19.125" style="9" customWidth="1"/>
    <col min="2315" max="2560" width="9" style="9"/>
    <col min="2561" max="2561" width="5.25" style="9" customWidth="1"/>
    <col min="2562" max="2562" width="40.375" style="9" customWidth="1"/>
    <col min="2563" max="2563" width="13.125" style="9" customWidth="1"/>
    <col min="2564" max="2564" width="9.75" style="9" customWidth="1"/>
    <col min="2565" max="2565" width="12.5" style="9" customWidth="1"/>
    <col min="2566" max="2566" width="15" style="9" customWidth="1"/>
    <col min="2567" max="2567" width="13.125" style="9" customWidth="1"/>
    <col min="2568" max="2569" width="9" style="9"/>
    <col min="2570" max="2570" width="19.125" style="9" customWidth="1"/>
    <col min="2571" max="2816" width="9" style="9"/>
    <col min="2817" max="2817" width="5.25" style="9" customWidth="1"/>
    <col min="2818" max="2818" width="40.375" style="9" customWidth="1"/>
    <col min="2819" max="2819" width="13.125" style="9" customWidth="1"/>
    <col min="2820" max="2820" width="9.75" style="9" customWidth="1"/>
    <col min="2821" max="2821" width="12.5" style="9" customWidth="1"/>
    <col min="2822" max="2822" width="15" style="9" customWidth="1"/>
    <col min="2823" max="2823" width="13.125" style="9" customWidth="1"/>
    <col min="2824" max="2825" width="9" style="9"/>
    <col min="2826" max="2826" width="19.125" style="9" customWidth="1"/>
    <col min="2827" max="3072" width="9" style="9"/>
    <col min="3073" max="3073" width="5.25" style="9" customWidth="1"/>
    <col min="3074" max="3074" width="40.375" style="9" customWidth="1"/>
    <col min="3075" max="3075" width="13.125" style="9" customWidth="1"/>
    <col min="3076" max="3076" width="9.75" style="9" customWidth="1"/>
    <col min="3077" max="3077" width="12.5" style="9" customWidth="1"/>
    <col min="3078" max="3078" width="15" style="9" customWidth="1"/>
    <col min="3079" max="3079" width="13.125" style="9" customWidth="1"/>
    <col min="3080" max="3081" width="9" style="9"/>
    <col min="3082" max="3082" width="19.125" style="9" customWidth="1"/>
    <col min="3083" max="3328" width="9" style="9"/>
    <col min="3329" max="3329" width="5.25" style="9" customWidth="1"/>
    <col min="3330" max="3330" width="40.375" style="9" customWidth="1"/>
    <col min="3331" max="3331" width="13.125" style="9" customWidth="1"/>
    <col min="3332" max="3332" width="9.75" style="9" customWidth="1"/>
    <col min="3333" max="3333" width="12.5" style="9" customWidth="1"/>
    <col min="3334" max="3334" width="15" style="9" customWidth="1"/>
    <col min="3335" max="3335" width="13.125" style="9" customWidth="1"/>
    <col min="3336" max="3337" width="9" style="9"/>
    <col min="3338" max="3338" width="19.125" style="9" customWidth="1"/>
    <col min="3339" max="3584" width="9" style="9"/>
    <col min="3585" max="3585" width="5.25" style="9" customWidth="1"/>
    <col min="3586" max="3586" width="40.375" style="9" customWidth="1"/>
    <col min="3587" max="3587" width="13.125" style="9" customWidth="1"/>
    <col min="3588" max="3588" width="9.75" style="9" customWidth="1"/>
    <col min="3589" max="3589" width="12.5" style="9" customWidth="1"/>
    <col min="3590" max="3590" width="15" style="9" customWidth="1"/>
    <col min="3591" max="3591" width="13.125" style="9" customWidth="1"/>
    <col min="3592" max="3593" width="9" style="9"/>
    <col min="3594" max="3594" width="19.125" style="9" customWidth="1"/>
    <col min="3595" max="3840" width="9" style="9"/>
    <col min="3841" max="3841" width="5.25" style="9" customWidth="1"/>
    <col min="3842" max="3842" width="40.375" style="9" customWidth="1"/>
    <col min="3843" max="3843" width="13.125" style="9" customWidth="1"/>
    <col min="3844" max="3844" width="9.75" style="9" customWidth="1"/>
    <col min="3845" max="3845" width="12.5" style="9" customWidth="1"/>
    <col min="3846" max="3846" width="15" style="9" customWidth="1"/>
    <col min="3847" max="3847" width="13.125" style="9" customWidth="1"/>
    <col min="3848" max="3849" width="9" style="9"/>
    <col min="3850" max="3850" width="19.125" style="9" customWidth="1"/>
    <col min="3851" max="4096" width="9" style="9"/>
    <col min="4097" max="4097" width="5.25" style="9" customWidth="1"/>
    <col min="4098" max="4098" width="40.375" style="9" customWidth="1"/>
    <col min="4099" max="4099" width="13.125" style="9" customWidth="1"/>
    <col min="4100" max="4100" width="9.75" style="9" customWidth="1"/>
    <col min="4101" max="4101" width="12.5" style="9" customWidth="1"/>
    <col min="4102" max="4102" width="15" style="9" customWidth="1"/>
    <col min="4103" max="4103" width="13.125" style="9" customWidth="1"/>
    <col min="4104" max="4105" width="9" style="9"/>
    <col min="4106" max="4106" width="19.125" style="9" customWidth="1"/>
    <col min="4107" max="4352" width="9" style="9"/>
    <col min="4353" max="4353" width="5.25" style="9" customWidth="1"/>
    <col min="4354" max="4354" width="40.375" style="9" customWidth="1"/>
    <col min="4355" max="4355" width="13.125" style="9" customWidth="1"/>
    <col min="4356" max="4356" width="9.75" style="9" customWidth="1"/>
    <col min="4357" max="4357" width="12.5" style="9" customWidth="1"/>
    <col min="4358" max="4358" width="15" style="9" customWidth="1"/>
    <col min="4359" max="4359" width="13.125" style="9" customWidth="1"/>
    <col min="4360" max="4361" width="9" style="9"/>
    <col min="4362" max="4362" width="19.125" style="9" customWidth="1"/>
    <col min="4363" max="4608" width="9" style="9"/>
    <col min="4609" max="4609" width="5.25" style="9" customWidth="1"/>
    <col min="4610" max="4610" width="40.375" style="9" customWidth="1"/>
    <col min="4611" max="4611" width="13.125" style="9" customWidth="1"/>
    <col min="4612" max="4612" width="9.75" style="9" customWidth="1"/>
    <col min="4613" max="4613" width="12.5" style="9" customWidth="1"/>
    <col min="4614" max="4614" width="15" style="9" customWidth="1"/>
    <col min="4615" max="4615" width="13.125" style="9" customWidth="1"/>
    <col min="4616" max="4617" width="9" style="9"/>
    <col min="4618" max="4618" width="19.125" style="9" customWidth="1"/>
    <col min="4619" max="4864" width="9" style="9"/>
    <col min="4865" max="4865" width="5.25" style="9" customWidth="1"/>
    <col min="4866" max="4866" width="40.375" style="9" customWidth="1"/>
    <col min="4867" max="4867" width="13.125" style="9" customWidth="1"/>
    <col min="4868" max="4868" width="9.75" style="9" customWidth="1"/>
    <col min="4869" max="4869" width="12.5" style="9" customWidth="1"/>
    <col min="4870" max="4870" width="15" style="9" customWidth="1"/>
    <col min="4871" max="4871" width="13.125" style="9" customWidth="1"/>
    <col min="4872" max="4873" width="9" style="9"/>
    <col min="4874" max="4874" width="19.125" style="9" customWidth="1"/>
    <col min="4875" max="5120" width="9" style="9"/>
    <col min="5121" max="5121" width="5.25" style="9" customWidth="1"/>
    <col min="5122" max="5122" width="40.375" style="9" customWidth="1"/>
    <col min="5123" max="5123" width="13.125" style="9" customWidth="1"/>
    <col min="5124" max="5124" width="9.75" style="9" customWidth="1"/>
    <col min="5125" max="5125" width="12.5" style="9" customWidth="1"/>
    <col min="5126" max="5126" width="15" style="9" customWidth="1"/>
    <col min="5127" max="5127" width="13.125" style="9" customWidth="1"/>
    <col min="5128" max="5129" width="9" style="9"/>
    <col min="5130" max="5130" width="19.125" style="9" customWidth="1"/>
    <col min="5131" max="5376" width="9" style="9"/>
    <col min="5377" max="5377" width="5.25" style="9" customWidth="1"/>
    <col min="5378" max="5378" width="40.375" style="9" customWidth="1"/>
    <col min="5379" max="5379" width="13.125" style="9" customWidth="1"/>
    <col min="5380" max="5380" width="9.75" style="9" customWidth="1"/>
    <col min="5381" max="5381" width="12.5" style="9" customWidth="1"/>
    <col min="5382" max="5382" width="15" style="9" customWidth="1"/>
    <col min="5383" max="5383" width="13.125" style="9" customWidth="1"/>
    <col min="5384" max="5385" width="9" style="9"/>
    <col min="5386" max="5386" width="19.125" style="9" customWidth="1"/>
    <col min="5387" max="5632" width="9" style="9"/>
    <col min="5633" max="5633" width="5.25" style="9" customWidth="1"/>
    <col min="5634" max="5634" width="40.375" style="9" customWidth="1"/>
    <col min="5635" max="5635" width="13.125" style="9" customWidth="1"/>
    <col min="5636" max="5636" width="9.75" style="9" customWidth="1"/>
    <col min="5637" max="5637" width="12.5" style="9" customWidth="1"/>
    <col min="5638" max="5638" width="15" style="9" customWidth="1"/>
    <col min="5639" max="5639" width="13.125" style="9" customWidth="1"/>
    <col min="5640" max="5641" width="9" style="9"/>
    <col min="5642" max="5642" width="19.125" style="9" customWidth="1"/>
    <col min="5643" max="5888" width="9" style="9"/>
    <col min="5889" max="5889" width="5.25" style="9" customWidth="1"/>
    <col min="5890" max="5890" width="40.375" style="9" customWidth="1"/>
    <col min="5891" max="5891" width="13.125" style="9" customWidth="1"/>
    <col min="5892" max="5892" width="9.75" style="9" customWidth="1"/>
    <col min="5893" max="5893" width="12.5" style="9" customWidth="1"/>
    <col min="5894" max="5894" width="15" style="9" customWidth="1"/>
    <col min="5895" max="5895" width="13.125" style="9" customWidth="1"/>
    <col min="5896" max="5897" width="9" style="9"/>
    <col min="5898" max="5898" width="19.125" style="9" customWidth="1"/>
    <col min="5899" max="6144" width="9" style="9"/>
    <col min="6145" max="6145" width="5.25" style="9" customWidth="1"/>
    <col min="6146" max="6146" width="40.375" style="9" customWidth="1"/>
    <col min="6147" max="6147" width="13.125" style="9" customWidth="1"/>
    <col min="6148" max="6148" width="9.75" style="9" customWidth="1"/>
    <col min="6149" max="6149" width="12.5" style="9" customWidth="1"/>
    <col min="6150" max="6150" width="15" style="9" customWidth="1"/>
    <col min="6151" max="6151" width="13.125" style="9" customWidth="1"/>
    <col min="6152" max="6153" width="9" style="9"/>
    <col min="6154" max="6154" width="19.125" style="9" customWidth="1"/>
    <col min="6155" max="6400" width="9" style="9"/>
    <col min="6401" max="6401" width="5.25" style="9" customWidth="1"/>
    <col min="6402" max="6402" width="40.375" style="9" customWidth="1"/>
    <col min="6403" max="6403" width="13.125" style="9" customWidth="1"/>
    <col min="6404" max="6404" width="9.75" style="9" customWidth="1"/>
    <col min="6405" max="6405" width="12.5" style="9" customWidth="1"/>
    <col min="6406" max="6406" width="15" style="9" customWidth="1"/>
    <col min="6407" max="6407" width="13.125" style="9" customWidth="1"/>
    <col min="6408" max="6409" width="9" style="9"/>
    <col min="6410" max="6410" width="19.125" style="9" customWidth="1"/>
    <col min="6411" max="6656" width="9" style="9"/>
    <col min="6657" max="6657" width="5.25" style="9" customWidth="1"/>
    <col min="6658" max="6658" width="40.375" style="9" customWidth="1"/>
    <col min="6659" max="6659" width="13.125" style="9" customWidth="1"/>
    <col min="6660" max="6660" width="9.75" style="9" customWidth="1"/>
    <col min="6661" max="6661" width="12.5" style="9" customWidth="1"/>
    <col min="6662" max="6662" width="15" style="9" customWidth="1"/>
    <col min="6663" max="6663" width="13.125" style="9" customWidth="1"/>
    <col min="6664" max="6665" width="9" style="9"/>
    <col min="6666" max="6666" width="19.125" style="9" customWidth="1"/>
    <col min="6667" max="6912" width="9" style="9"/>
    <col min="6913" max="6913" width="5.25" style="9" customWidth="1"/>
    <col min="6914" max="6914" width="40.375" style="9" customWidth="1"/>
    <col min="6915" max="6915" width="13.125" style="9" customWidth="1"/>
    <col min="6916" max="6916" width="9.75" style="9" customWidth="1"/>
    <col min="6917" max="6917" width="12.5" style="9" customWidth="1"/>
    <col min="6918" max="6918" width="15" style="9" customWidth="1"/>
    <col min="6919" max="6919" width="13.125" style="9" customWidth="1"/>
    <col min="6920" max="6921" width="9" style="9"/>
    <col min="6922" max="6922" width="19.125" style="9" customWidth="1"/>
    <col min="6923" max="7168" width="9" style="9"/>
    <col min="7169" max="7169" width="5.25" style="9" customWidth="1"/>
    <col min="7170" max="7170" width="40.375" style="9" customWidth="1"/>
    <col min="7171" max="7171" width="13.125" style="9" customWidth="1"/>
    <col min="7172" max="7172" width="9.75" style="9" customWidth="1"/>
    <col min="7173" max="7173" width="12.5" style="9" customWidth="1"/>
    <col min="7174" max="7174" width="15" style="9" customWidth="1"/>
    <col min="7175" max="7175" width="13.125" style="9" customWidth="1"/>
    <col min="7176" max="7177" width="9" style="9"/>
    <col min="7178" max="7178" width="19.125" style="9" customWidth="1"/>
    <col min="7179" max="7424" width="9" style="9"/>
    <col min="7425" max="7425" width="5.25" style="9" customWidth="1"/>
    <col min="7426" max="7426" width="40.375" style="9" customWidth="1"/>
    <col min="7427" max="7427" width="13.125" style="9" customWidth="1"/>
    <col min="7428" max="7428" width="9.75" style="9" customWidth="1"/>
    <col min="7429" max="7429" width="12.5" style="9" customWidth="1"/>
    <col min="7430" max="7430" width="15" style="9" customWidth="1"/>
    <col min="7431" max="7431" width="13.125" style="9" customWidth="1"/>
    <col min="7432" max="7433" width="9" style="9"/>
    <col min="7434" max="7434" width="19.125" style="9" customWidth="1"/>
    <col min="7435" max="7680" width="9" style="9"/>
    <col min="7681" max="7681" width="5.25" style="9" customWidth="1"/>
    <col min="7682" max="7682" width="40.375" style="9" customWidth="1"/>
    <col min="7683" max="7683" width="13.125" style="9" customWidth="1"/>
    <col min="7684" max="7684" width="9.75" style="9" customWidth="1"/>
    <col min="7685" max="7685" width="12.5" style="9" customWidth="1"/>
    <col min="7686" max="7686" width="15" style="9" customWidth="1"/>
    <col min="7687" max="7687" width="13.125" style="9" customWidth="1"/>
    <col min="7688" max="7689" width="9" style="9"/>
    <col min="7690" max="7690" width="19.125" style="9" customWidth="1"/>
    <col min="7691" max="7936" width="9" style="9"/>
    <col min="7937" max="7937" width="5.25" style="9" customWidth="1"/>
    <col min="7938" max="7938" width="40.375" style="9" customWidth="1"/>
    <col min="7939" max="7939" width="13.125" style="9" customWidth="1"/>
    <col min="7940" max="7940" width="9.75" style="9" customWidth="1"/>
    <col min="7941" max="7941" width="12.5" style="9" customWidth="1"/>
    <col min="7942" max="7942" width="15" style="9" customWidth="1"/>
    <col min="7943" max="7943" width="13.125" style="9" customWidth="1"/>
    <col min="7944" max="7945" width="9" style="9"/>
    <col min="7946" max="7946" width="19.125" style="9" customWidth="1"/>
    <col min="7947" max="8192" width="9" style="9"/>
    <col min="8193" max="8193" width="5.25" style="9" customWidth="1"/>
    <col min="8194" max="8194" width="40.375" style="9" customWidth="1"/>
    <col min="8195" max="8195" width="13.125" style="9" customWidth="1"/>
    <col min="8196" max="8196" width="9.75" style="9" customWidth="1"/>
    <col min="8197" max="8197" width="12.5" style="9" customWidth="1"/>
    <col min="8198" max="8198" width="15" style="9" customWidth="1"/>
    <col min="8199" max="8199" width="13.125" style="9" customWidth="1"/>
    <col min="8200" max="8201" width="9" style="9"/>
    <col min="8202" max="8202" width="19.125" style="9" customWidth="1"/>
    <col min="8203" max="8448" width="9" style="9"/>
    <col min="8449" max="8449" width="5.25" style="9" customWidth="1"/>
    <col min="8450" max="8450" width="40.375" style="9" customWidth="1"/>
    <col min="8451" max="8451" width="13.125" style="9" customWidth="1"/>
    <col min="8452" max="8452" width="9.75" style="9" customWidth="1"/>
    <col min="8453" max="8453" width="12.5" style="9" customWidth="1"/>
    <col min="8454" max="8454" width="15" style="9" customWidth="1"/>
    <col min="8455" max="8455" width="13.125" style="9" customWidth="1"/>
    <col min="8456" max="8457" width="9" style="9"/>
    <col min="8458" max="8458" width="19.125" style="9" customWidth="1"/>
    <col min="8459" max="8704" width="9" style="9"/>
    <col min="8705" max="8705" width="5.25" style="9" customWidth="1"/>
    <col min="8706" max="8706" width="40.375" style="9" customWidth="1"/>
    <col min="8707" max="8707" width="13.125" style="9" customWidth="1"/>
    <col min="8708" max="8708" width="9.75" style="9" customWidth="1"/>
    <col min="8709" max="8709" width="12.5" style="9" customWidth="1"/>
    <col min="8710" max="8710" width="15" style="9" customWidth="1"/>
    <col min="8711" max="8711" width="13.125" style="9" customWidth="1"/>
    <col min="8712" max="8713" width="9" style="9"/>
    <col min="8714" max="8714" width="19.125" style="9" customWidth="1"/>
    <col min="8715" max="8960" width="9" style="9"/>
    <col min="8961" max="8961" width="5.25" style="9" customWidth="1"/>
    <col min="8962" max="8962" width="40.375" style="9" customWidth="1"/>
    <col min="8963" max="8963" width="13.125" style="9" customWidth="1"/>
    <col min="8964" max="8964" width="9.75" style="9" customWidth="1"/>
    <col min="8965" max="8965" width="12.5" style="9" customWidth="1"/>
    <col min="8966" max="8966" width="15" style="9" customWidth="1"/>
    <col min="8967" max="8967" width="13.125" style="9" customWidth="1"/>
    <col min="8968" max="8969" width="9" style="9"/>
    <col min="8970" max="8970" width="19.125" style="9" customWidth="1"/>
    <col min="8971" max="9216" width="9" style="9"/>
    <col min="9217" max="9217" width="5.25" style="9" customWidth="1"/>
    <col min="9218" max="9218" width="40.375" style="9" customWidth="1"/>
    <col min="9219" max="9219" width="13.125" style="9" customWidth="1"/>
    <col min="9220" max="9220" width="9.75" style="9" customWidth="1"/>
    <col min="9221" max="9221" width="12.5" style="9" customWidth="1"/>
    <col min="9222" max="9222" width="15" style="9" customWidth="1"/>
    <col min="9223" max="9223" width="13.125" style="9" customWidth="1"/>
    <col min="9224" max="9225" width="9" style="9"/>
    <col min="9226" max="9226" width="19.125" style="9" customWidth="1"/>
    <col min="9227" max="9472" width="9" style="9"/>
    <col min="9473" max="9473" width="5.25" style="9" customWidth="1"/>
    <col min="9474" max="9474" width="40.375" style="9" customWidth="1"/>
    <col min="9475" max="9475" width="13.125" style="9" customWidth="1"/>
    <col min="9476" max="9476" width="9.75" style="9" customWidth="1"/>
    <col min="9477" max="9477" width="12.5" style="9" customWidth="1"/>
    <col min="9478" max="9478" width="15" style="9" customWidth="1"/>
    <col min="9479" max="9479" width="13.125" style="9" customWidth="1"/>
    <col min="9480" max="9481" width="9" style="9"/>
    <col min="9482" max="9482" width="19.125" style="9" customWidth="1"/>
    <col min="9483" max="9728" width="9" style="9"/>
    <col min="9729" max="9729" width="5.25" style="9" customWidth="1"/>
    <col min="9730" max="9730" width="40.375" style="9" customWidth="1"/>
    <col min="9731" max="9731" width="13.125" style="9" customWidth="1"/>
    <col min="9732" max="9732" width="9.75" style="9" customWidth="1"/>
    <col min="9733" max="9733" width="12.5" style="9" customWidth="1"/>
    <col min="9734" max="9734" width="15" style="9" customWidth="1"/>
    <col min="9735" max="9735" width="13.125" style="9" customWidth="1"/>
    <col min="9736" max="9737" width="9" style="9"/>
    <col min="9738" max="9738" width="19.125" style="9" customWidth="1"/>
    <col min="9739" max="9984" width="9" style="9"/>
    <col min="9985" max="9985" width="5.25" style="9" customWidth="1"/>
    <col min="9986" max="9986" width="40.375" style="9" customWidth="1"/>
    <col min="9987" max="9987" width="13.125" style="9" customWidth="1"/>
    <col min="9988" max="9988" width="9.75" style="9" customWidth="1"/>
    <col min="9989" max="9989" width="12.5" style="9" customWidth="1"/>
    <col min="9990" max="9990" width="15" style="9" customWidth="1"/>
    <col min="9991" max="9991" width="13.125" style="9" customWidth="1"/>
    <col min="9992" max="9993" width="9" style="9"/>
    <col min="9994" max="9994" width="19.125" style="9" customWidth="1"/>
    <col min="9995" max="10240" width="9" style="9"/>
    <col min="10241" max="10241" width="5.25" style="9" customWidth="1"/>
    <col min="10242" max="10242" width="40.375" style="9" customWidth="1"/>
    <col min="10243" max="10243" width="13.125" style="9" customWidth="1"/>
    <col min="10244" max="10244" width="9.75" style="9" customWidth="1"/>
    <col min="10245" max="10245" width="12.5" style="9" customWidth="1"/>
    <col min="10246" max="10246" width="15" style="9" customWidth="1"/>
    <col min="10247" max="10247" width="13.125" style="9" customWidth="1"/>
    <col min="10248" max="10249" width="9" style="9"/>
    <col min="10250" max="10250" width="19.125" style="9" customWidth="1"/>
    <col min="10251" max="10496" width="9" style="9"/>
    <col min="10497" max="10497" width="5.25" style="9" customWidth="1"/>
    <col min="10498" max="10498" width="40.375" style="9" customWidth="1"/>
    <col min="10499" max="10499" width="13.125" style="9" customWidth="1"/>
    <col min="10500" max="10500" width="9.75" style="9" customWidth="1"/>
    <col min="10501" max="10501" width="12.5" style="9" customWidth="1"/>
    <col min="10502" max="10502" width="15" style="9" customWidth="1"/>
    <col min="10503" max="10503" width="13.125" style="9" customWidth="1"/>
    <col min="10504" max="10505" width="9" style="9"/>
    <col min="10506" max="10506" width="19.125" style="9" customWidth="1"/>
    <col min="10507" max="10752" width="9" style="9"/>
    <col min="10753" max="10753" width="5.25" style="9" customWidth="1"/>
    <col min="10754" max="10754" width="40.375" style="9" customWidth="1"/>
    <col min="10755" max="10755" width="13.125" style="9" customWidth="1"/>
    <col min="10756" max="10756" width="9.75" style="9" customWidth="1"/>
    <col min="10757" max="10757" width="12.5" style="9" customWidth="1"/>
    <col min="10758" max="10758" width="15" style="9" customWidth="1"/>
    <col min="10759" max="10759" width="13.125" style="9" customWidth="1"/>
    <col min="10760" max="10761" width="9" style="9"/>
    <col min="10762" max="10762" width="19.125" style="9" customWidth="1"/>
    <col min="10763" max="11008" width="9" style="9"/>
    <col min="11009" max="11009" width="5.25" style="9" customWidth="1"/>
    <col min="11010" max="11010" width="40.375" style="9" customWidth="1"/>
    <col min="11011" max="11011" width="13.125" style="9" customWidth="1"/>
    <col min="11012" max="11012" width="9.75" style="9" customWidth="1"/>
    <col min="11013" max="11013" width="12.5" style="9" customWidth="1"/>
    <col min="11014" max="11014" width="15" style="9" customWidth="1"/>
    <col min="11015" max="11015" width="13.125" style="9" customWidth="1"/>
    <col min="11016" max="11017" width="9" style="9"/>
    <col min="11018" max="11018" width="19.125" style="9" customWidth="1"/>
    <col min="11019" max="11264" width="9" style="9"/>
    <col min="11265" max="11265" width="5.25" style="9" customWidth="1"/>
    <col min="11266" max="11266" width="40.375" style="9" customWidth="1"/>
    <col min="11267" max="11267" width="13.125" style="9" customWidth="1"/>
    <col min="11268" max="11268" width="9.75" style="9" customWidth="1"/>
    <col min="11269" max="11269" width="12.5" style="9" customWidth="1"/>
    <col min="11270" max="11270" width="15" style="9" customWidth="1"/>
    <col min="11271" max="11271" width="13.125" style="9" customWidth="1"/>
    <col min="11272" max="11273" width="9" style="9"/>
    <col min="11274" max="11274" width="19.125" style="9" customWidth="1"/>
    <col min="11275" max="11520" width="9" style="9"/>
    <col min="11521" max="11521" width="5.25" style="9" customWidth="1"/>
    <col min="11522" max="11522" width="40.375" style="9" customWidth="1"/>
    <col min="11523" max="11523" width="13.125" style="9" customWidth="1"/>
    <col min="11524" max="11524" width="9.75" style="9" customWidth="1"/>
    <col min="11525" max="11525" width="12.5" style="9" customWidth="1"/>
    <col min="11526" max="11526" width="15" style="9" customWidth="1"/>
    <col min="11527" max="11527" width="13.125" style="9" customWidth="1"/>
    <col min="11528" max="11529" width="9" style="9"/>
    <col min="11530" max="11530" width="19.125" style="9" customWidth="1"/>
    <col min="11531" max="11776" width="9" style="9"/>
    <col min="11777" max="11777" width="5.25" style="9" customWidth="1"/>
    <col min="11778" max="11778" width="40.375" style="9" customWidth="1"/>
    <col min="11779" max="11779" width="13.125" style="9" customWidth="1"/>
    <col min="11780" max="11780" width="9.75" style="9" customWidth="1"/>
    <col min="11781" max="11781" width="12.5" style="9" customWidth="1"/>
    <col min="11782" max="11782" width="15" style="9" customWidth="1"/>
    <col min="11783" max="11783" width="13.125" style="9" customWidth="1"/>
    <col min="11784" max="11785" width="9" style="9"/>
    <col min="11786" max="11786" width="19.125" style="9" customWidth="1"/>
    <col min="11787" max="12032" width="9" style="9"/>
    <col min="12033" max="12033" width="5.25" style="9" customWidth="1"/>
    <col min="12034" max="12034" width="40.375" style="9" customWidth="1"/>
    <col min="12035" max="12035" width="13.125" style="9" customWidth="1"/>
    <col min="12036" max="12036" width="9.75" style="9" customWidth="1"/>
    <col min="12037" max="12037" width="12.5" style="9" customWidth="1"/>
    <col min="12038" max="12038" width="15" style="9" customWidth="1"/>
    <col min="12039" max="12039" width="13.125" style="9" customWidth="1"/>
    <col min="12040" max="12041" width="9" style="9"/>
    <col min="12042" max="12042" width="19.125" style="9" customWidth="1"/>
    <col min="12043" max="12288" width="9" style="9"/>
    <col min="12289" max="12289" width="5.25" style="9" customWidth="1"/>
    <col min="12290" max="12290" width="40.375" style="9" customWidth="1"/>
    <col min="12291" max="12291" width="13.125" style="9" customWidth="1"/>
    <col min="12292" max="12292" width="9.75" style="9" customWidth="1"/>
    <col min="12293" max="12293" width="12.5" style="9" customWidth="1"/>
    <col min="12294" max="12294" width="15" style="9" customWidth="1"/>
    <col min="12295" max="12295" width="13.125" style="9" customWidth="1"/>
    <col min="12296" max="12297" width="9" style="9"/>
    <col min="12298" max="12298" width="19.125" style="9" customWidth="1"/>
    <col min="12299" max="12544" width="9" style="9"/>
    <col min="12545" max="12545" width="5.25" style="9" customWidth="1"/>
    <col min="12546" max="12546" width="40.375" style="9" customWidth="1"/>
    <col min="12547" max="12547" width="13.125" style="9" customWidth="1"/>
    <col min="12548" max="12548" width="9.75" style="9" customWidth="1"/>
    <col min="12549" max="12549" width="12.5" style="9" customWidth="1"/>
    <col min="12550" max="12550" width="15" style="9" customWidth="1"/>
    <col min="12551" max="12551" width="13.125" style="9" customWidth="1"/>
    <col min="12552" max="12553" width="9" style="9"/>
    <col min="12554" max="12554" width="19.125" style="9" customWidth="1"/>
    <col min="12555" max="12800" width="9" style="9"/>
    <col min="12801" max="12801" width="5.25" style="9" customWidth="1"/>
    <col min="12802" max="12802" width="40.375" style="9" customWidth="1"/>
    <col min="12803" max="12803" width="13.125" style="9" customWidth="1"/>
    <col min="12804" max="12804" width="9.75" style="9" customWidth="1"/>
    <col min="12805" max="12805" width="12.5" style="9" customWidth="1"/>
    <col min="12806" max="12806" width="15" style="9" customWidth="1"/>
    <col min="12807" max="12807" width="13.125" style="9" customWidth="1"/>
    <col min="12808" max="12809" width="9" style="9"/>
    <col min="12810" max="12810" width="19.125" style="9" customWidth="1"/>
    <col min="12811" max="13056" width="9" style="9"/>
    <col min="13057" max="13057" width="5.25" style="9" customWidth="1"/>
    <col min="13058" max="13058" width="40.375" style="9" customWidth="1"/>
    <col min="13059" max="13059" width="13.125" style="9" customWidth="1"/>
    <col min="13060" max="13060" width="9.75" style="9" customWidth="1"/>
    <col min="13061" max="13061" width="12.5" style="9" customWidth="1"/>
    <col min="13062" max="13062" width="15" style="9" customWidth="1"/>
    <col min="13063" max="13063" width="13.125" style="9" customWidth="1"/>
    <col min="13064" max="13065" width="9" style="9"/>
    <col min="13066" max="13066" width="19.125" style="9" customWidth="1"/>
    <col min="13067" max="13312" width="9" style="9"/>
    <col min="13313" max="13313" width="5.25" style="9" customWidth="1"/>
    <col min="13314" max="13314" width="40.375" style="9" customWidth="1"/>
    <col min="13315" max="13315" width="13.125" style="9" customWidth="1"/>
    <col min="13316" max="13316" width="9.75" style="9" customWidth="1"/>
    <col min="13317" max="13317" width="12.5" style="9" customWidth="1"/>
    <col min="13318" max="13318" width="15" style="9" customWidth="1"/>
    <col min="13319" max="13319" width="13.125" style="9" customWidth="1"/>
    <col min="13320" max="13321" width="9" style="9"/>
    <col min="13322" max="13322" width="19.125" style="9" customWidth="1"/>
    <col min="13323" max="13568" width="9" style="9"/>
    <col min="13569" max="13569" width="5.25" style="9" customWidth="1"/>
    <col min="13570" max="13570" width="40.375" style="9" customWidth="1"/>
    <col min="13571" max="13571" width="13.125" style="9" customWidth="1"/>
    <col min="13572" max="13572" width="9.75" style="9" customWidth="1"/>
    <col min="13573" max="13573" width="12.5" style="9" customWidth="1"/>
    <col min="13574" max="13574" width="15" style="9" customWidth="1"/>
    <col min="13575" max="13575" width="13.125" style="9" customWidth="1"/>
    <col min="13576" max="13577" width="9" style="9"/>
    <col min="13578" max="13578" width="19.125" style="9" customWidth="1"/>
    <col min="13579" max="13824" width="9" style="9"/>
    <col min="13825" max="13825" width="5.25" style="9" customWidth="1"/>
    <col min="13826" max="13826" width="40.375" style="9" customWidth="1"/>
    <col min="13827" max="13827" width="13.125" style="9" customWidth="1"/>
    <col min="13828" max="13828" width="9.75" style="9" customWidth="1"/>
    <col min="13829" max="13829" width="12.5" style="9" customWidth="1"/>
    <col min="13830" max="13830" width="15" style="9" customWidth="1"/>
    <col min="13831" max="13831" width="13.125" style="9" customWidth="1"/>
    <col min="13832" max="13833" width="9" style="9"/>
    <col min="13834" max="13834" width="19.125" style="9" customWidth="1"/>
    <col min="13835" max="14080" width="9" style="9"/>
    <col min="14081" max="14081" width="5.25" style="9" customWidth="1"/>
    <col min="14082" max="14082" width="40.375" style="9" customWidth="1"/>
    <col min="14083" max="14083" width="13.125" style="9" customWidth="1"/>
    <col min="14084" max="14084" width="9.75" style="9" customWidth="1"/>
    <col min="14085" max="14085" width="12.5" style="9" customWidth="1"/>
    <col min="14086" max="14086" width="15" style="9" customWidth="1"/>
    <col min="14087" max="14087" width="13.125" style="9" customWidth="1"/>
    <col min="14088" max="14089" width="9" style="9"/>
    <col min="14090" max="14090" width="19.125" style="9" customWidth="1"/>
    <col min="14091" max="14336" width="9" style="9"/>
    <col min="14337" max="14337" width="5.25" style="9" customWidth="1"/>
    <col min="14338" max="14338" width="40.375" style="9" customWidth="1"/>
    <col min="14339" max="14339" width="13.125" style="9" customWidth="1"/>
    <col min="14340" max="14340" width="9.75" style="9" customWidth="1"/>
    <col min="14341" max="14341" width="12.5" style="9" customWidth="1"/>
    <col min="14342" max="14342" width="15" style="9" customWidth="1"/>
    <col min="14343" max="14343" width="13.125" style="9" customWidth="1"/>
    <col min="14344" max="14345" width="9" style="9"/>
    <col min="14346" max="14346" width="19.125" style="9" customWidth="1"/>
    <col min="14347" max="14592" width="9" style="9"/>
    <col min="14593" max="14593" width="5.25" style="9" customWidth="1"/>
    <col min="14594" max="14594" width="40.375" style="9" customWidth="1"/>
    <col min="14595" max="14595" width="13.125" style="9" customWidth="1"/>
    <col min="14596" max="14596" width="9.75" style="9" customWidth="1"/>
    <col min="14597" max="14597" width="12.5" style="9" customWidth="1"/>
    <col min="14598" max="14598" width="15" style="9" customWidth="1"/>
    <col min="14599" max="14599" width="13.125" style="9" customWidth="1"/>
    <col min="14600" max="14601" width="9" style="9"/>
    <col min="14602" max="14602" width="19.125" style="9" customWidth="1"/>
    <col min="14603" max="14848" width="9" style="9"/>
    <col min="14849" max="14849" width="5.25" style="9" customWidth="1"/>
    <col min="14850" max="14850" width="40.375" style="9" customWidth="1"/>
    <col min="14851" max="14851" width="13.125" style="9" customWidth="1"/>
    <col min="14852" max="14852" width="9.75" style="9" customWidth="1"/>
    <col min="14853" max="14853" width="12.5" style="9" customWidth="1"/>
    <col min="14854" max="14854" width="15" style="9" customWidth="1"/>
    <col min="14855" max="14855" width="13.125" style="9" customWidth="1"/>
    <col min="14856" max="14857" width="9" style="9"/>
    <col min="14858" max="14858" width="19.125" style="9" customWidth="1"/>
    <col min="14859" max="15104" width="9" style="9"/>
    <col min="15105" max="15105" width="5.25" style="9" customWidth="1"/>
    <col min="15106" max="15106" width="40.375" style="9" customWidth="1"/>
    <col min="15107" max="15107" width="13.125" style="9" customWidth="1"/>
    <col min="15108" max="15108" width="9.75" style="9" customWidth="1"/>
    <col min="15109" max="15109" width="12.5" style="9" customWidth="1"/>
    <col min="15110" max="15110" width="15" style="9" customWidth="1"/>
    <col min="15111" max="15111" width="13.125" style="9" customWidth="1"/>
    <col min="15112" max="15113" width="9" style="9"/>
    <col min="15114" max="15114" width="19.125" style="9" customWidth="1"/>
    <col min="15115" max="15360" width="9" style="9"/>
    <col min="15361" max="15361" width="5.25" style="9" customWidth="1"/>
    <col min="15362" max="15362" width="40.375" style="9" customWidth="1"/>
    <col min="15363" max="15363" width="13.125" style="9" customWidth="1"/>
    <col min="15364" max="15364" width="9.75" style="9" customWidth="1"/>
    <col min="15365" max="15365" width="12.5" style="9" customWidth="1"/>
    <col min="15366" max="15366" width="15" style="9" customWidth="1"/>
    <col min="15367" max="15367" width="13.125" style="9" customWidth="1"/>
    <col min="15368" max="15369" width="9" style="9"/>
    <col min="15370" max="15370" width="19.125" style="9" customWidth="1"/>
    <col min="15371" max="15616" width="9" style="9"/>
    <col min="15617" max="15617" width="5.25" style="9" customWidth="1"/>
    <col min="15618" max="15618" width="40.375" style="9" customWidth="1"/>
    <col min="15619" max="15619" width="13.125" style="9" customWidth="1"/>
    <col min="15620" max="15620" width="9.75" style="9" customWidth="1"/>
    <col min="15621" max="15621" width="12.5" style="9" customWidth="1"/>
    <col min="15622" max="15622" width="15" style="9" customWidth="1"/>
    <col min="15623" max="15623" width="13.125" style="9" customWidth="1"/>
    <col min="15624" max="15625" width="9" style="9"/>
    <col min="15626" max="15626" width="19.125" style="9" customWidth="1"/>
    <col min="15627" max="15872" width="9" style="9"/>
    <col min="15873" max="15873" width="5.25" style="9" customWidth="1"/>
    <col min="15874" max="15874" width="40.375" style="9" customWidth="1"/>
    <col min="15875" max="15875" width="13.125" style="9" customWidth="1"/>
    <col min="15876" max="15876" width="9.75" style="9" customWidth="1"/>
    <col min="15877" max="15877" width="12.5" style="9" customWidth="1"/>
    <col min="15878" max="15878" width="15" style="9" customWidth="1"/>
    <col min="15879" max="15879" width="13.125" style="9" customWidth="1"/>
    <col min="15880" max="15881" width="9" style="9"/>
    <col min="15882" max="15882" width="19.125" style="9" customWidth="1"/>
    <col min="15883" max="16128" width="9" style="9"/>
    <col min="16129" max="16129" width="5.25" style="9" customWidth="1"/>
    <col min="16130" max="16130" width="40.375" style="9" customWidth="1"/>
    <col min="16131" max="16131" width="13.125" style="9" customWidth="1"/>
    <col min="16132" max="16132" width="9.75" style="9" customWidth="1"/>
    <col min="16133" max="16133" width="12.5" style="9" customWidth="1"/>
    <col min="16134" max="16134" width="15" style="9" customWidth="1"/>
    <col min="16135" max="16135" width="13.125" style="9" customWidth="1"/>
    <col min="16136" max="16137" width="9" style="9"/>
    <col min="16138" max="16138" width="19.125" style="9" customWidth="1"/>
    <col min="16139" max="16384" width="9" style="9"/>
  </cols>
  <sheetData>
    <row r="1" ht="49.5" customHeight="1" spans="1:6">
      <c r="A1" s="10" t="s">
        <v>2312</v>
      </c>
      <c r="B1" s="10"/>
      <c r="C1" s="10"/>
      <c r="D1" s="10"/>
      <c r="E1" s="10"/>
      <c r="F1" s="10"/>
    </row>
    <row r="2" spans="1:6">
      <c r="A2" s="11"/>
      <c r="B2" s="12" t="s">
        <v>2161</v>
      </c>
      <c r="C2" s="12"/>
      <c r="D2" s="12"/>
      <c r="E2" s="12"/>
      <c r="F2" s="13">
        <v>44378</v>
      </c>
    </row>
    <row r="3" spans="1:6">
      <c r="A3" s="11"/>
      <c r="B3" s="14" t="s">
        <v>2162</v>
      </c>
      <c r="C3" s="15"/>
      <c r="D3" s="15"/>
      <c r="E3" s="15"/>
      <c r="F3" s="15"/>
    </row>
    <row r="4" spans="1:6">
      <c r="A4" s="16" t="s">
        <v>2313</v>
      </c>
      <c r="B4" s="16"/>
      <c r="C4" s="17"/>
      <c r="D4" s="18"/>
      <c r="E4" s="18"/>
      <c r="F4" s="19"/>
    </row>
    <row r="5" s="1" customFormat="1" spans="1:7">
      <c r="A5" s="16" t="s">
        <v>4</v>
      </c>
      <c r="B5" s="16"/>
      <c r="C5" s="20"/>
      <c r="D5" s="21"/>
      <c r="E5" s="21"/>
      <c r="F5" s="22"/>
      <c r="G5" s="23"/>
    </row>
    <row r="6" spans="1:6">
      <c r="A6" s="24"/>
      <c r="B6" s="25" t="s">
        <v>5</v>
      </c>
      <c r="C6" s="25" t="s">
        <v>6</v>
      </c>
      <c r="D6" s="25" t="s">
        <v>1804</v>
      </c>
      <c r="E6" s="26" t="s">
        <v>2314</v>
      </c>
      <c r="F6" s="25" t="s">
        <v>4</v>
      </c>
    </row>
    <row r="7" spans="1:6">
      <c r="A7" s="24"/>
      <c r="B7" s="27"/>
      <c r="C7" s="27"/>
      <c r="D7" s="27"/>
      <c r="E7" s="27" t="s">
        <v>10</v>
      </c>
      <c r="F7" s="27" t="s">
        <v>11</v>
      </c>
    </row>
    <row r="8" spans="1:6">
      <c r="A8" s="28"/>
      <c r="B8" s="29" t="s">
        <v>796</v>
      </c>
      <c r="C8" s="29" t="s">
        <v>1878</v>
      </c>
      <c r="D8" s="30" t="s">
        <v>1658</v>
      </c>
      <c r="E8" s="31">
        <v>44383</v>
      </c>
      <c r="F8" s="31">
        <f>E8+40</f>
        <v>44423</v>
      </c>
    </row>
    <row r="9" spans="1:6">
      <c r="A9" s="28"/>
      <c r="B9" s="29" t="s">
        <v>798</v>
      </c>
      <c r="C9" s="29" t="s">
        <v>94</v>
      </c>
      <c r="D9" s="30"/>
      <c r="E9" s="31">
        <f>E8+7</f>
        <v>44390</v>
      </c>
      <c r="F9" s="31">
        <f>E9+40</f>
        <v>44430</v>
      </c>
    </row>
    <row r="10" spans="1:6">
      <c r="A10" s="28"/>
      <c r="B10" s="29" t="s">
        <v>800</v>
      </c>
      <c r="C10" s="29" t="s">
        <v>2315</v>
      </c>
      <c r="D10" s="30"/>
      <c r="E10" s="31">
        <f>E9+7</f>
        <v>44397</v>
      </c>
      <c r="F10" s="31">
        <f>E10+40</f>
        <v>44437</v>
      </c>
    </row>
    <row r="11" spans="1:6">
      <c r="A11" s="28"/>
      <c r="B11" s="29" t="s">
        <v>2316</v>
      </c>
      <c r="C11" s="29" t="s">
        <v>68</v>
      </c>
      <c r="D11" s="30"/>
      <c r="E11" s="31">
        <f>E10+7</f>
        <v>44404</v>
      </c>
      <c r="F11" s="31">
        <f>E11+40</f>
        <v>44444</v>
      </c>
    </row>
    <row r="12" s="1" customFormat="1" spans="1:7">
      <c r="A12" s="16" t="s">
        <v>57</v>
      </c>
      <c r="B12" s="16"/>
      <c r="C12" s="32"/>
      <c r="D12" s="20"/>
      <c r="E12" s="20"/>
      <c r="F12" s="21"/>
      <c r="G12" s="23"/>
    </row>
    <row r="13" spans="1:6">
      <c r="A13" s="28"/>
      <c r="B13" s="25" t="s">
        <v>5</v>
      </c>
      <c r="C13" s="27" t="s">
        <v>6</v>
      </c>
      <c r="D13" s="25" t="s">
        <v>1804</v>
      </c>
      <c r="E13" s="26" t="s">
        <v>2314</v>
      </c>
      <c r="F13" s="25" t="s">
        <v>813</v>
      </c>
    </row>
    <row r="14" spans="1:13">
      <c r="A14" s="28"/>
      <c r="B14" s="25"/>
      <c r="C14" s="33"/>
      <c r="D14" s="25"/>
      <c r="E14" s="25" t="s">
        <v>10</v>
      </c>
      <c r="F14" s="25" t="s">
        <v>11</v>
      </c>
      <c r="I14" s="63"/>
      <c r="J14" s="60"/>
      <c r="K14" s="60"/>
      <c r="L14" s="60"/>
      <c r="M14" s="60"/>
    </row>
    <row r="15" ht="18" customHeight="1" spans="1:13">
      <c r="A15" s="28"/>
      <c r="B15" s="29" t="s">
        <v>15</v>
      </c>
      <c r="C15" s="29" t="s">
        <v>13</v>
      </c>
      <c r="D15" s="30" t="s">
        <v>1658</v>
      </c>
      <c r="E15" s="31">
        <v>44381</v>
      </c>
      <c r="F15" s="31">
        <f>E15+40</f>
        <v>44421</v>
      </c>
      <c r="I15" s="60"/>
      <c r="J15" s="60"/>
      <c r="K15" s="60"/>
      <c r="L15" s="60"/>
      <c r="M15" s="60"/>
    </row>
    <row r="16" ht="18" customHeight="1" spans="1:13">
      <c r="A16" s="28"/>
      <c r="B16" s="29" t="s">
        <v>17</v>
      </c>
      <c r="C16" s="29" t="s">
        <v>16</v>
      </c>
      <c r="D16" s="30"/>
      <c r="E16" s="31">
        <f>E15+7</f>
        <v>44388</v>
      </c>
      <c r="F16" s="31">
        <f>E16+40</f>
        <v>44428</v>
      </c>
      <c r="I16" s="60"/>
      <c r="J16" s="60"/>
      <c r="K16" s="60"/>
      <c r="L16" s="60"/>
      <c r="M16" s="60"/>
    </row>
    <row r="17" ht="18" customHeight="1" spans="1:13">
      <c r="A17" s="28"/>
      <c r="B17" s="29" t="s">
        <v>18</v>
      </c>
      <c r="C17" s="29" t="s">
        <v>19</v>
      </c>
      <c r="D17" s="30"/>
      <c r="E17" s="31">
        <f>E16+7</f>
        <v>44395</v>
      </c>
      <c r="F17" s="31">
        <f>E17+40</f>
        <v>44435</v>
      </c>
      <c r="I17" s="60"/>
      <c r="J17" s="60"/>
      <c r="K17" s="60"/>
      <c r="L17" s="60"/>
      <c r="M17" s="60"/>
    </row>
    <row r="18" ht="18" customHeight="1" spans="1:13">
      <c r="A18" s="28"/>
      <c r="B18" s="29" t="s">
        <v>20</v>
      </c>
      <c r="C18" s="29" t="s">
        <v>19</v>
      </c>
      <c r="D18" s="30"/>
      <c r="E18" s="31">
        <f>E17+7</f>
        <v>44402</v>
      </c>
      <c r="F18" s="31">
        <f>E18+40</f>
        <v>44442</v>
      </c>
      <c r="I18" s="60"/>
      <c r="J18" s="60"/>
      <c r="K18" s="60"/>
      <c r="L18" s="60"/>
      <c r="M18" s="60"/>
    </row>
    <row r="19" spans="1:6">
      <c r="A19" s="34" t="s">
        <v>1263</v>
      </c>
      <c r="B19" s="29"/>
      <c r="C19" s="29"/>
      <c r="D19" s="35"/>
      <c r="E19" s="31"/>
      <c r="F19" s="31"/>
    </row>
    <row r="20" s="1" customFormat="1" spans="1:6">
      <c r="A20" s="34" t="s">
        <v>1327</v>
      </c>
      <c r="B20" s="36"/>
      <c r="C20" s="36"/>
      <c r="D20" s="34"/>
      <c r="E20" s="34"/>
      <c r="F20" s="37"/>
    </row>
    <row r="21" s="1" customFormat="1" spans="1:7">
      <c r="A21" s="38"/>
      <c r="B21" s="39" t="s">
        <v>5</v>
      </c>
      <c r="C21" s="39" t="s">
        <v>6</v>
      </c>
      <c r="D21" s="39" t="s">
        <v>1804</v>
      </c>
      <c r="E21" s="26" t="s">
        <v>2314</v>
      </c>
      <c r="F21" s="30" t="s">
        <v>1327</v>
      </c>
      <c r="G21" s="23"/>
    </row>
    <row r="22" s="1" customFormat="1" ht="15" spans="1:6">
      <c r="A22" s="38"/>
      <c r="B22" s="40"/>
      <c r="C22" s="40"/>
      <c r="D22" s="40"/>
      <c r="E22" s="30" t="s">
        <v>10</v>
      </c>
      <c r="F22" s="30" t="s">
        <v>11</v>
      </c>
    </row>
    <row r="23" s="1" customFormat="1" ht="15" spans="1:6">
      <c r="A23" s="38"/>
      <c r="B23" s="41" t="s">
        <v>1682</v>
      </c>
      <c r="C23" s="42" t="s">
        <v>2317</v>
      </c>
      <c r="D23" s="43" t="s">
        <v>1658</v>
      </c>
      <c r="E23" s="44">
        <v>44384</v>
      </c>
      <c r="F23" s="44">
        <f>E23+27</f>
        <v>44411</v>
      </c>
    </row>
    <row r="24" s="1" customFormat="1" ht="15" spans="1:6">
      <c r="A24" s="38"/>
      <c r="B24" s="41" t="s">
        <v>2318</v>
      </c>
      <c r="C24" s="42" t="s">
        <v>1324</v>
      </c>
      <c r="D24" s="45"/>
      <c r="E24" s="44">
        <f>E23+7</f>
        <v>44391</v>
      </c>
      <c r="F24" s="44">
        <f>E24+27</f>
        <v>44418</v>
      </c>
    </row>
    <row r="25" s="1" customFormat="1" ht="15" spans="1:6">
      <c r="A25" s="38"/>
      <c r="B25" s="41" t="s">
        <v>2319</v>
      </c>
      <c r="C25" s="42" t="s">
        <v>1326</v>
      </c>
      <c r="D25" s="45"/>
      <c r="E25" s="44">
        <f>E24+7</f>
        <v>44398</v>
      </c>
      <c r="F25" s="44">
        <f>E25+27</f>
        <v>44425</v>
      </c>
    </row>
    <row r="26" s="1" customFormat="1" ht="15" spans="1:6">
      <c r="A26" s="38"/>
      <c r="B26" s="41" t="s">
        <v>875</v>
      </c>
      <c r="C26" s="42" t="s">
        <v>1054</v>
      </c>
      <c r="D26" s="45"/>
      <c r="E26" s="44">
        <f>E25+7</f>
        <v>44405</v>
      </c>
      <c r="F26" s="44">
        <f>E26+27</f>
        <v>44432</v>
      </c>
    </row>
    <row r="27" s="2" customFormat="1" ht="13.5" spans="1:8">
      <c r="A27" s="46" t="s">
        <v>271</v>
      </c>
      <c r="B27" s="46"/>
      <c r="C27" s="46"/>
      <c r="D27" s="46"/>
      <c r="E27" s="46"/>
      <c r="F27" s="46"/>
      <c r="G27" s="47"/>
      <c r="H27" s="48"/>
    </row>
    <row r="28" s="1" customFormat="1" spans="1:8">
      <c r="A28" s="16" t="s">
        <v>1307</v>
      </c>
      <c r="B28" s="16"/>
      <c r="C28" s="16"/>
      <c r="D28" s="16"/>
      <c r="E28" s="46"/>
      <c r="F28" s="46"/>
      <c r="G28" s="23"/>
      <c r="H28" s="48"/>
    </row>
    <row r="29" spans="1:17">
      <c r="A29" s="28"/>
      <c r="B29" s="39" t="s">
        <v>2320</v>
      </c>
      <c r="C29" s="39" t="s">
        <v>6</v>
      </c>
      <c r="D29" s="39" t="s">
        <v>1804</v>
      </c>
      <c r="E29" s="26" t="s">
        <v>2314</v>
      </c>
      <c r="F29" s="30" t="s">
        <v>1307</v>
      </c>
      <c r="H29" s="48"/>
      <c r="J29" s="64"/>
      <c r="K29" s="64"/>
      <c r="L29" s="64"/>
      <c r="M29" s="64"/>
      <c r="N29" s="64"/>
      <c r="O29" s="64"/>
      <c r="P29" s="64"/>
      <c r="Q29" s="64"/>
    </row>
    <row r="30" ht="15" spans="1:17">
      <c r="A30" s="28"/>
      <c r="B30" s="40"/>
      <c r="C30" s="40"/>
      <c r="D30" s="40"/>
      <c r="E30" s="30" t="s">
        <v>10</v>
      </c>
      <c r="F30" s="30" t="s">
        <v>11</v>
      </c>
      <c r="H30" s="48"/>
      <c r="J30" s="65"/>
      <c r="K30" s="65"/>
      <c r="L30" s="66"/>
      <c r="M30" s="66"/>
      <c r="N30" s="67"/>
      <c r="O30" s="67"/>
      <c r="P30" s="67"/>
      <c r="Q30" s="87"/>
    </row>
    <row r="31" ht="15" spans="1:17">
      <c r="A31" s="28"/>
      <c r="B31" s="41" t="s">
        <v>1682</v>
      </c>
      <c r="C31" s="42" t="s">
        <v>2317</v>
      </c>
      <c r="D31" s="43" t="s">
        <v>1658</v>
      </c>
      <c r="E31" s="44">
        <v>44384</v>
      </c>
      <c r="F31" s="44">
        <f>E31+33</f>
        <v>44417</v>
      </c>
      <c r="H31" s="48"/>
      <c r="J31" s="65"/>
      <c r="K31" s="65"/>
      <c r="L31" s="68"/>
      <c r="M31" s="66"/>
      <c r="N31" s="67"/>
      <c r="O31" s="67"/>
      <c r="P31" s="67"/>
      <c r="Q31" s="88"/>
    </row>
    <row r="32" ht="15" spans="1:17">
      <c r="A32" s="28"/>
      <c r="B32" s="41" t="s">
        <v>2318</v>
      </c>
      <c r="C32" s="42" t="s">
        <v>1324</v>
      </c>
      <c r="D32" s="45"/>
      <c r="E32" s="44">
        <f>E31+7</f>
        <v>44391</v>
      </c>
      <c r="F32" s="44">
        <f>E32+33</f>
        <v>44424</v>
      </c>
      <c r="H32" s="48"/>
      <c r="J32" s="65"/>
      <c r="K32" s="65"/>
      <c r="L32" s="65"/>
      <c r="M32" s="66"/>
      <c r="N32" s="69"/>
      <c r="O32" s="67"/>
      <c r="P32" s="67"/>
      <c r="Q32" s="88"/>
    </row>
    <row r="33" ht="15" spans="1:17">
      <c r="A33" s="28"/>
      <c r="B33" s="41" t="s">
        <v>2319</v>
      </c>
      <c r="C33" s="42" t="s">
        <v>1326</v>
      </c>
      <c r="D33" s="45"/>
      <c r="E33" s="44">
        <f>E32+7</f>
        <v>44398</v>
      </c>
      <c r="F33" s="44">
        <f>E33+33</f>
        <v>44431</v>
      </c>
      <c r="J33" s="65"/>
      <c r="K33" s="65"/>
      <c r="L33" s="65"/>
      <c r="M33" s="66"/>
      <c r="N33" s="69"/>
      <c r="O33" s="67"/>
      <c r="P33" s="67"/>
      <c r="Q33" s="88"/>
    </row>
    <row r="34" s="3" customFormat="1" ht="15" spans="1:17">
      <c r="A34" s="28"/>
      <c r="B34" s="41" t="s">
        <v>875</v>
      </c>
      <c r="C34" s="42" t="s">
        <v>1054</v>
      </c>
      <c r="D34" s="45"/>
      <c r="E34" s="44">
        <f>E33+7</f>
        <v>44405</v>
      </c>
      <c r="F34" s="44">
        <f>E34+33</f>
        <v>44438</v>
      </c>
      <c r="G34" s="9"/>
      <c r="J34" s="65"/>
      <c r="K34" s="65"/>
      <c r="L34" s="65"/>
      <c r="M34" s="66"/>
      <c r="N34" s="69"/>
      <c r="O34" s="67"/>
      <c r="P34" s="67"/>
      <c r="Q34" s="88"/>
    </row>
    <row r="35" s="1" customFormat="1" spans="1:17">
      <c r="A35" s="49" t="s">
        <v>547</v>
      </c>
      <c r="B35" s="36"/>
      <c r="C35" s="49"/>
      <c r="D35" s="49"/>
      <c r="E35" s="49"/>
      <c r="F35" s="49"/>
      <c r="G35" s="23"/>
      <c r="J35" s="70"/>
      <c r="K35" s="71"/>
      <c r="L35" s="72"/>
      <c r="M35" s="73"/>
      <c r="N35" s="73"/>
      <c r="O35" s="73"/>
      <c r="P35" s="73"/>
      <c r="Q35" s="88"/>
    </row>
    <row r="36" spans="1:17">
      <c r="A36" s="28"/>
      <c r="B36" s="50" t="s">
        <v>5</v>
      </c>
      <c r="C36" s="50" t="s">
        <v>6</v>
      </c>
      <c r="D36" s="50" t="s">
        <v>1804</v>
      </c>
      <c r="E36" s="26" t="s">
        <v>2314</v>
      </c>
      <c r="F36" s="51" t="s">
        <v>547</v>
      </c>
      <c r="J36" s="74"/>
      <c r="K36" s="71"/>
      <c r="L36" s="72"/>
      <c r="M36" s="75"/>
      <c r="N36" s="76"/>
      <c r="O36" s="76"/>
      <c r="P36" s="76"/>
      <c r="Q36" s="88"/>
    </row>
    <row r="37" ht="15" spans="1:17">
      <c r="A37" s="28"/>
      <c r="B37" s="50"/>
      <c r="C37" s="50"/>
      <c r="D37" s="50"/>
      <c r="E37" s="52" t="s">
        <v>10</v>
      </c>
      <c r="F37" s="25" t="s">
        <v>11</v>
      </c>
      <c r="J37" s="77"/>
      <c r="K37" s="78"/>
      <c r="L37" s="72"/>
      <c r="M37" s="75"/>
      <c r="N37" s="73"/>
      <c r="O37" s="73"/>
      <c r="P37" s="73"/>
      <c r="Q37" s="88"/>
    </row>
    <row r="38" ht="24" spans="1:17">
      <c r="A38" s="28"/>
      <c r="B38" s="41" t="s">
        <v>1682</v>
      </c>
      <c r="C38" s="42" t="s">
        <v>2317</v>
      </c>
      <c r="D38" s="43" t="s">
        <v>1658</v>
      </c>
      <c r="E38" s="44">
        <v>44384</v>
      </c>
      <c r="F38" s="44">
        <f>E38+30</f>
        <v>44414</v>
      </c>
      <c r="J38" s="79"/>
      <c r="K38" s="80"/>
      <c r="L38" s="81"/>
      <c r="M38" s="81"/>
      <c r="N38" s="82"/>
      <c r="O38" s="83"/>
      <c r="P38" s="81"/>
      <c r="Q38" s="89"/>
    </row>
    <row r="39" ht="24" spans="1:17">
      <c r="A39" s="28"/>
      <c r="B39" s="41" t="s">
        <v>2318</v>
      </c>
      <c r="C39" s="42" t="s">
        <v>1324</v>
      </c>
      <c r="D39" s="45"/>
      <c r="E39" s="44">
        <f>E38+7</f>
        <v>44391</v>
      </c>
      <c r="F39" s="44">
        <f>E39+30</f>
        <v>44421</v>
      </c>
      <c r="J39" s="84"/>
      <c r="K39" s="84"/>
      <c r="L39" s="84"/>
      <c r="M39" s="84"/>
      <c r="N39" s="85"/>
      <c r="O39" s="85"/>
      <c r="P39" s="86"/>
      <c r="Q39" s="90"/>
    </row>
    <row r="40" ht="15" spans="1:6">
      <c r="A40" s="28"/>
      <c r="B40" s="41" t="s">
        <v>2319</v>
      </c>
      <c r="C40" s="42" t="s">
        <v>1326</v>
      </c>
      <c r="D40" s="45"/>
      <c r="E40" s="44">
        <f>E39+7</f>
        <v>44398</v>
      </c>
      <c r="F40" s="44">
        <f>E40+30</f>
        <v>44428</v>
      </c>
    </row>
    <row r="41" s="3" customFormat="1" ht="15" spans="1:7">
      <c r="A41" s="28"/>
      <c r="B41" s="41" t="s">
        <v>875</v>
      </c>
      <c r="C41" s="42" t="s">
        <v>1054</v>
      </c>
      <c r="D41" s="45"/>
      <c r="E41" s="44">
        <f>E40+7</f>
        <v>44405</v>
      </c>
      <c r="F41" s="44">
        <f>E41+30</f>
        <v>44435</v>
      </c>
      <c r="G41" s="9"/>
    </row>
    <row r="42" s="1" customFormat="1" spans="1:7">
      <c r="A42" s="16" t="s">
        <v>498</v>
      </c>
      <c r="B42" s="16"/>
      <c r="C42" s="32"/>
      <c r="D42" s="20"/>
      <c r="E42" s="20"/>
      <c r="F42" s="20"/>
      <c r="G42" s="23"/>
    </row>
    <row r="43" spans="1:6">
      <c r="A43" s="53"/>
      <c r="B43" s="50" t="s">
        <v>5</v>
      </c>
      <c r="C43" s="50" t="s">
        <v>6</v>
      </c>
      <c r="D43" s="50" t="s">
        <v>1804</v>
      </c>
      <c r="E43" s="26" t="s">
        <v>2314</v>
      </c>
      <c r="F43" s="51" t="s">
        <v>2321</v>
      </c>
    </row>
    <row r="44" ht="15" spans="1:6">
      <c r="A44" s="53"/>
      <c r="B44" s="50"/>
      <c r="C44" s="50"/>
      <c r="D44" s="50"/>
      <c r="E44" s="52" t="s">
        <v>10</v>
      </c>
      <c r="F44" s="25" t="s">
        <v>11</v>
      </c>
    </row>
    <row r="45" ht="15" spans="1:6">
      <c r="A45" s="53"/>
      <c r="B45" s="41" t="s">
        <v>2322</v>
      </c>
      <c r="C45" s="42" t="s">
        <v>2323</v>
      </c>
      <c r="D45" s="54" t="s">
        <v>1597</v>
      </c>
      <c r="E45" s="55">
        <v>44388</v>
      </c>
      <c r="F45" s="56">
        <f>E45+10</f>
        <v>44398</v>
      </c>
    </row>
    <row r="46" ht="15" spans="1:6">
      <c r="A46" s="53"/>
      <c r="B46" s="41" t="s">
        <v>2324</v>
      </c>
      <c r="C46" s="42" t="s">
        <v>2325</v>
      </c>
      <c r="D46" s="57"/>
      <c r="E46" s="55">
        <f>E45+7</f>
        <v>44395</v>
      </c>
      <c r="F46" s="58">
        <f>E46+10</f>
        <v>44405</v>
      </c>
    </row>
    <row r="47" ht="15" spans="1:6">
      <c r="A47" s="53"/>
      <c r="B47" s="41" t="s">
        <v>2326</v>
      </c>
      <c r="C47" s="42" t="s">
        <v>2327</v>
      </c>
      <c r="D47" s="57"/>
      <c r="E47" s="55">
        <f>E46+7</f>
        <v>44402</v>
      </c>
      <c r="F47" s="58">
        <f>E47+10</f>
        <v>44412</v>
      </c>
    </row>
    <row r="48" ht="15" spans="1:6">
      <c r="A48" s="53"/>
      <c r="B48" s="41" t="s">
        <v>2328</v>
      </c>
      <c r="C48" s="42" t="s">
        <v>2329</v>
      </c>
      <c r="D48" s="57"/>
      <c r="E48" s="55">
        <f>E47+7</f>
        <v>44409</v>
      </c>
      <c r="F48" s="58">
        <f>E48+10</f>
        <v>44419</v>
      </c>
    </row>
    <row r="49" s="1" customFormat="1" spans="1:7">
      <c r="A49" s="16" t="s">
        <v>979</v>
      </c>
      <c r="B49" s="16"/>
      <c r="C49" s="32"/>
      <c r="D49" s="20"/>
      <c r="E49" s="20"/>
      <c r="F49" s="20"/>
      <c r="G49" s="23"/>
    </row>
    <row r="50" spans="1:6">
      <c r="A50" s="53"/>
      <c r="B50" s="50" t="s">
        <v>5</v>
      </c>
      <c r="C50" s="50" t="s">
        <v>6</v>
      </c>
      <c r="D50" s="50" t="s">
        <v>1804</v>
      </c>
      <c r="E50" s="26" t="s">
        <v>2314</v>
      </c>
      <c r="F50" s="51" t="s">
        <v>979</v>
      </c>
    </row>
    <row r="51" ht="15" spans="1:6">
      <c r="A51" s="53"/>
      <c r="B51" s="50"/>
      <c r="C51" s="50"/>
      <c r="D51" s="50"/>
      <c r="E51" s="52" t="s">
        <v>10</v>
      </c>
      <c r="F51" s="25" t="s">
        <v>11</v>
      </c>
    </row>
    <row r="52" ht="15" spans="1:8">
      <c r="A52" s="53"/>
      <c r="B52" s="59" t="s">
        <v>2330</v>
      </c>
      <c r="C52" s="59" t="s">
        <v>2331</v>
      </c>
      <c r="D52" s="54" t="s">
        <v>2080</v>
      </c>
      <c r="E52" s="55">
        <v>44380</v>
      </c>
      <c r="F52" s="58">
        <f>E52+10</f>
        <v>44390</v>
      </c>
      <c r="H52" s="60"/>
    </row>
    <row r="53" ht="15" spans="1:8">
      <c r="A53" s="53"/>
      <c r="B53" s="59" t="s">
        <v>2332</v>
      </c>
      <c r="C53" s="59" t="s">
        <v>316</v>
      </c>
      <c r="D53" s="57"/>
      <c r="E53" s="55">
        <f>E52+7</f>
        <v>44387</v>
      </c>
      <c r="F53" s="58">
        <f>E53+10</f>
        <v>44397</v>
      </c>
      <c r="H53" s="60"/>
    </row>
    <row r="54" ht="15" spans="1:8">
      <c r="A54" s="53"/>
      <c r="B54" s="59" t="s">
        <v>2333</v>
      </c>
      <c r="C54" s="59" t="s">
        <v>397</v>
      </c>
      <c r="D54" s="57"/>
      <c r="E54" s="55">
        <f>E53+7</f>
        <v>44394</v>
      </c>
      <c r="F54" s="58">
        <f>E54+10</f>
        <v>44404</v>
      </c>
      <c r="H54" s="60"/>
    </row>
    <row r="55" ht="15" spans="1:8">
      <c r="A55" s="53"/>
      <c r="B55" s="59" t="s">
        <v>2330</v>
      </c>
      <c r="C55" s="59" t="s">
        <v>917</v>
      </c>
      <c r="D55" s="57"/>
      <c r="E55" s="55">
        <f>E54+7</f>
        <v>44401</v>
      </c>
      <c r="F55" s="58">
        <f>E55+10</f>
        <v>44411</v>
      </c>
      <c r="H55" s="60"/>
    </row>
    <row r="56" spans="1:8">
      <c r="A56" s="16" t="s">
        <v>2334</v>
      </c>
      <c r="B56" s="16"/>
      <c r="C56" s="32"/>
      <c r="D56" s="20"/>
      <c r="E56" s="20"/>
      <c r="F56" s="20"/>
      <c r="H56" s="60"/>
    </row>
    <row r="57" spans="1:8">
      <c r="A57" s="53"/>
      <c r="B57" s="50" t="s">
        <v>5</v>
      </c>
      <c r="C57" s="50" t="s">
        <v>6</v>
      </c>
      <c r="D57" s="50" t="s">
        <v>1804</v>
      </c>
      <c r="E57" s="26" t="s">
        <v>2314</v>
      </c>
      <c r="F57" s="51" t="s">
        <v>979</v>
      </c>
      <c r="H57" s="60"/>
    </row>
    <row r="58" ht="15" spans="1:8">
      <c r="A58" s="53"/>
      <c r="B58" s="50"/>
      <c r="C58" s="50"/>
      <c r="D58" s="50"/>
      <c r="E58" s="52" t="s">
        <v>10</v>
      </c>
      <c r="F58" s="25" t="s">
        <v>11</v>
      </c>
      <c r="H58" s="60"/>
    </row>
    <row r="59" ht="15" spans="1:8">
      <c r="A59" s="53"/>
      <c r="B59" s="59" t="s">
        <v>2335</v>
      </c>
      <c r="C59" s="61" t="s">
        <v>2073</v>
      </c>
      <c r="D59" s="54" t="s">
        <v>1658</v>
      </c>
      <c r="E59" s="55">
        <v>44381</v>
      </c>
      <c r="F59" s="58">
        <f>E59+10</f>
        <v>44391</v>
      </c>
      <c r="H59" s="60"/>
    </row>
    <row r="60" ht="15" spans="1:8">
      <c r="A60" s="53"/>
      <c r="B60" s="59" t="s">
        <v>2336</v>
      </c>
      <c r="C60" s="61" t="s">
        <v>2075</v>
      </c>
      <c r="D60" s="57"/>
      <c r="E60" s="55">
        <f>E59+7</f>
        <v>44388</v>
      </c>
      <c r="F60" s="58">
        <f>E60+10</f>
        <v>44398</v>
      </c>
      <c r="H60" s="60"/>
    </row>
    <row r="61" ht="15" spans="1:8">
      <c r="A61" s="53"/>
      <c r="B61" s="59" t="s">
        <v>2337</v>
      </c>
      <c r="C61" s="61" t="s">
        <v>2077</v>
      </c>
      <c r="D61" s="57"/>
      <c r="E61" s="55">
        <f>E60+7</f>
        <v>44395</v>
      </c>
      <c r="F61" s="58">
        <f>E61+10</f>
        <v>44405</v>
      </c>
      <c r="H61" s="60"/>
    </row>
    <row r="62" ht="15" spans="1:8">
      <c r="A62" s="53"/>
      <c r="B62" s="59" t="s">
        <v>2335</v>
      </c>
      <c r="C62" s="61" t="s">
        <v>2078</v>
      </c>
      <c r="D62" s="57"/>
      <c r="E62" s="55">
        <f>E61+7</f>
        <v>44402</v>
      </c>
      <c r="F62" s="58">
        <f>E62+10</f>
        <v>44412</v>
      </c>
      <c r="H62" s="60"/>
    </row>
    <row r="63" s="1" customFormat="1" spans="1:7">
      <c r="A63" s="16" t="s">
        <v>2338</v>
      </c>
      <c r="B63" s="16"/>
      <c r="C63" s="32"/>
      <c r="D63" s="20"/>
      <c r="E63" s="20"/>
      <c r="F63" s="20"/>
      <c r="G63" s="23"/>
    </row>
    <row r="64" s="1" customFormat="1" spans="1:7">
      <c r="A64" s="62"/>
      <c r="B64" s="50" t="s">
        <v>5</v>
      </c>
      <c r="C64" s="50" t="s">
        <v>6</v>
      </c>
      <c r="D64" s="50" t="s">
        <v>1804</v>
      </c>
      <c r="E64" s="26" t="s">
        <v>2314</v>
      </c>
      <c r="F64" s="51" t="s">
        <v>1656</v>
      </c>
      <c r="G64" s="23"/>
    </row>
    <row r="65" s="1" customFormat="1" ht="15" spans="1:7">
      <c r="A65" s="62"/>
      <c r="B65" s="50"/>
      <c r="C65" s="50"/>
      <c r="D65" s="50"/>
      <c r="E65" s="52" t="s">
        <v>10</v>
      </c>
      <c r="F65" s="25" t="s">
        <v>11</v>
      </c>
      <c r="G65" s="23"/>
    </row>
    <row r="66" s="1" customFormat="1" ht="15" spans="1:7">
      <c r="A66" s="62"/>
      <c r="B66" s="41" t="s">
        <v>1682</v>
      </c>
      <c r="C66" s="42" t="s">
        <v>2317</v>
      </c>
      <c r="D66" s="54" t="s">
        <v>1658</v>
      </c>
      <c r="E66" s="55">
        <v>44384</v>
      </c>
      <c r="F66" s="58">
        <f>E66+17</f>
        <v>44401</v>
      </c>
      <c r="G66" s="23"/>
    </row>
    <row r="67" s="1" customFormat="1" ht="15" spans="1:7">
      <c r="A67" s="62"/>
      <c r="B67" s="41" t="s">
        <v>2318</v>
      </c>
      <c r="C67" s="42" t="s">
        <v>1324</v>
      </c>
      <c r="D67" s="57"/>
      <c r="E67" s="55">
        <f>E66+7</f>
        <v>44391</v>
      </c>
      <c r="F67" s="58">
        <f>E67+17</f>
        <v>44408</v>
      </c>
      <c r="G67" s="23"/>
    </row>
    <row r="68" ht="15" spans="1:6">
      <c r="A68" s="53"/>
      <c r="B68" s="41" t="s">
        <v>2319</v>
      </c>
      <c r="C68" s="42" t="s">
        <v>1326</v>
      </c>
      <c r="D68" s="57"/>
      <c r="E68" s="55">
        <f>E67+7</f>
        <v>44398</v>
      </c>
      <c r="F68" s="58">
        <f>E68+17</f>
        <v>44415</v>
      </c>
    </row>
    <row r="69" s="3" customFormat="1" ht="15" spans="1:7">
      <c r="A69" s="53"/>
      <c r="B69" s="41" t="s">
        <v>875</v>
      </c>
      <c r="C69" s="42" t="s">
        <v>1054</v>
      </c>
      <c r="D69" s="57"/>
      <c r="E69" s="55">
        <f>E68+7</f>
        <v>44405</v>
      </c>
      <c r="F69" s="58">
        <f>E69+17</f>
        <v>44422</v>
      </c>
      <c r="G69" s="9"/>
    </row>
    <row r="70" s="1" customFormat="1" spans="1:7">
      <c r="A70" s="16" t="s">
        <v>2339</v>
      </c>
      <c r="B70" s="16"/>
      <c r="C70" s="32"/>
      <c r="D70" s="20"/>
      <c r="E70" s="32"/>
      <c r="F70" s="32"/>
      <c r="G70" s="23"/>
    </row>
    <row r="71" spans="1:6">
      <c r="A71" s="28"/>
      <c r="B71" s="50" t="s">
        <v>5</v>
      </c>
      <c r="C71" s="50" t="s">
        <v>6</v>
      </c>
      <c r="D71" s="50" t="s">
        <v>1804</v>
      </c>
      <c r="E71" s="26" t="s">
        <v>2314</v>
      </c>
      <c r="F71" s="51" t="s">
        <v>374</v>
      </c>
    </row>
    <row r="72" ht="15" spans="1:6">
      <c r="A72" s="28"/>
      <c r="B72" s="50"/>
      <c r="C72" s="50"/>
      <c r="D72" s="50"/>
      <c r="E72" s="52" t="s">
        <v>10</v>
      </c>
      <c r="F72" s="25" t="s">
        <v>11</v>
      </c>
    </row>
    <row r="73" ht="15" spans="1:6">
      <c r="A73" s="28"/>
      <c r="B73" s="41" t="s">
        <v>2340</v>
      </c>
      <c r="C73" s="42" t="s">
        <v>2341</v>
      </c>
      <c r="D73" s="54" t="s">
        <v>1658</v>
      </c>
      <c r="E73" s="55">
        <v>44391</v>
      </c>
      <c r="F73" s="58">
        <f>E73+18</f>
        <v>44409</v>
      </c>
    </row>
    <row r="74" ht="15" spans="1:6">
      <c r="A74" s="28"/>
      <c r="B74" s="8" t="s">
        <v>2342</v>
      </c>
      <c r="C74" s="8" t="s">
        <v>2343</v>
      </c>
      <c r="D74" s="57"/>
      <c r="E74" s="55">
        <f>E73+7</f>
        <v>44398</v>
      </c>
      <c r="F74" s="58">
        <f>E74+18</f>
        <v>44416</v>
      </c>
    </row>
    <row r="75" ht="15" spans="1:6">
      <c r="A75" s="28"/>
      <c r="B75" s="41" t="s">
        <v>2344</v>
      </c>
      <c r="C75" s="42" t="s">
        <v>2345</v>
      </c>
      <c r="D75" s="57"/>
      <c r="E75" s="55">
        <f>E74+7</f>
        <v>44405</v>
      </c>
      <c r="F75" s="58">
        <f>E75+18</f>
        <v>44423</v>
      </c>
    </row>
    <row r="76" ht="15" spans="1:6">
      <c r="A76" s="28"/>
      <c r="B76" s="41" t="s">
        <v>2346</v>
      </c>
      <c r="C76" s="41" t="s">
        <v>2347</v>
      </c>
      <c r="D76" s="57"/>
      <c r="E76" s="55">
        <f>E75+7</f>
        <v>44412</v>
      </c>
      <c r="F76" s="58">
        <f>E76+18</f>
        <v>44430</v>
      </c>
    </row>
    <row r="77" s="4" customFormat="1" ht="13.5" spans="1:7">
      <c r="A77" s="46" t="s">
        <v>537</v>
      </c>
      <c r="B77" s="91"/>
      <c r="C77" s="91"/>
      <c r="D77" s="46"/>
      <c r="E77" s="46"/>
      <c r="F77" s="46"/>
      <c r="G77" s="92"/>
    </row>
    <row r="78" s="1" customFormat="1" spans="1:6">
      <c r="A78" s="16" t="s">
        <v>538</v>
      </c>
      <c r="B78" s="16"/>
      <c r="C78" s="93"/>
      <c r="D78" s="20"/>
      <c r="E78" s="46"/>
      <c r="F78" s="46"/>
    </row>
    <row r="79" spans="1:7">
      <c r="A79" s="28"/>
      <c r="B79" s="50" t="s">
        <v>5</v>
      </c>
      <c r="C79" s="50" t="s">
        <v>6</v>
      </c>
      <c r="D79" s="50" t="s">
        <v>1804</v>
      </c>
      <c r="E79" s="26" t="s">
        <v>2314</v>
      </c>
      <c r="F79" s="51" t="s">
        <v>539</v>
      </c>
      <c r="G79" s="94"/>
    </row>
    <row r="80" ht="15" spans="1:6">
      <c r="A80" s="28"/>
      <c r="B80" s="50"/>
      <c r="C80" s="51"/>
      <c r="D80" s="51"/>
      <c r="E80" s="26" t="s">
        <v>10</v>
      </c>
      <c r="F80" s="51" t="s">
        <v>11</v>
      </c>
    </row>
    <row r="81" ht="15" spans="1:6">
      <c r="A81" s="28"/>
      <c r="B81" s="41" t="s">
        <v>2348</v>
      </c>
      <c r="C81" s="42" t="s">
        <v>2349</v>
      </c>
      <c r="D81" s="95" t="s">
        <v>1658</v>
      </c>
      <c r="E81" s="55">
        <v>44382</v>
      </c>
      <c r="F81" s="44">
        <f>E81+25</f>
        <v>44407</v>
      </c>
    </row>
    <row r="82" ht="15" spans="1:6">
      <c r="A82" s="28"/>
      <c r="B82" s="41" t="s">
        <v>2350</v>
      </c>
      <c r="C82" s="42" t="s">
        <v>2351</v>
      </c>
      <c r="D82" s="96"/>
      <c r="E82" s="55">
        <f>E81+7</f>
        <v>44389</v>
      </c>
      <c r="F82" s="44">
        <f>E82+25</f>
        <v>44414</v>
      </c>
    </row>
    <row r="83" ht="15" spans="1:6">
      <c r="A83" s="28"/>
      <c r="B83" s="41" t="s">
        <v>2348</v>
      </c>
      <c r="C83" s="42" t="s">
        <v>2352</v>
      </c>
      <c r="D83" s="96"/>
      <c r="E83" s="55">
        <f>E82+7</f>
        <v>44396</v>
      </c>
      <c r="F83" s="44">
        <f>E83+25</f>
        <v>44421</v>
      </c>
    </row>
    <row r="84" ht="15" spans="1:6">
      <c r="A84" s="28"/>
      <c r="B84" s="41" t="s">
        <v>2350</v>
      </c>
      <c r="C84" s="41" t="s">
        <v>2353</v>
      </c>
      <c r="D84" s="96"/>
      <c r="E84" s="55">
        <f>E83+7</f>
        <v>44403</v>
      </c>
      <c r="F84" s="44">
        <f>E84+25</f>
        <v>44428</v>
      </c>
    </row>
    <row r="85" s="5" customFormat="1" ht="13.5" spans="1:7">
      <c r="A85" s="46" t="s">
        <v>1167</v>
      </c>
      <c r="B85" s="46"/>
      <c r="C85" s="46"/>
      <c r="D85" s="46"/>
      <c r="E85" s="46"/>
      <c r="F85" s="46"/>
      <c r="G85" s="47"/>
    </row>
    <row r="86" s="1" customFormat="1" spans="1:7">
      <c r="A86" s="97" t="s">
        <v>1227</v>
      </c>
      <c r="B86" s="98"/>
      <c r="C86" s="98"/>
      <c r="D86" s="99"/>
      <c r="E86" s="46"/>
      <c r="F86" s="46"/>
      <c r="G86" s="23"/>
    </row>
    <row r="87" spans="1:6">
      <c r="A87" s="53"/>
      <c r="B87" s="50" t="s">
        <v>5</v>
      </c>
      <c r="C87" s="50" t="s">
        <v>6</v>
      </c>
      <c r="D87" s="50" t="s">
        <v>1804</v>
      </c>
      <c r="E87" s="100" t="s">
        <v>2314</v>
      </c>
      <c r="F87" s="101" t="s">
        <v>1227</v>
      </c>
    </row>
    <row r="88" ht="15" spans="1:6">
      <c r="A88" s="53"/>
      <c r="B88" s="50"/>
      <c r="C88" s="50"/>
      <c r="D88" s="50"/>
      <c r="E88" s="102" t="s">
        <v>10</v>
      </c>
      <c r="F88" s="58" t="s">
        <v>11</v>
      </c>
    </row>
    <row r="89" ht="15" spans="1:6">
      <c r="A89" s="53"/>
      <c r="B89" s="50" t="s">
        <v>2354</v>
      </c>
      <c r="C89" s="41" t="s">
        <v>448</v>
      </c>
      <c r="D89" s="103" t="s">
        <v>2355</v>
      </c>
      <c r="E89" s="56">
        <v>44381</v>
      </c>
      <c r="F89" s="58">
        <f>E89+2</f>
        <v>44383</v>
      </c>
    </row>
    <row r="90" ht="15" spans="1:6">
      <c r="A90" s="53"/>
      <c r="B90" s="50" t="s">
        <v>2354</v>
      </c>
      <c r="C90" s="41" t="s">
        <v>457</v>
      </c>
      <c r="D90" s="104"/>
      <c r="E90" s="56">
        <f>E89+7</f>
        <v>44388</v>
      </c>
      <c r="F90" s="58">
        <f>E90+2</f>
        <v>44390</v>
      </c>
    </row>
    <row r="91" ht="15" spans="1:6">
      <c r="A91" s="53"/>
      <c r="B91" s="50" t="s">
        <v>2354</v>
      </c>
      <c r="C91" s="41" t="s">
        <v>459</v>
      </c>
      <c r="D91" s="104"/>
      <c r="E91" s="56">
        <f>E90+7</f>
        <v>44395</v>
      </c>
      <c r="F91" s="58">
        <f>E91+2</f>
        <v>44397</v>
      </c>
    </row>
    <row r="92" ht="15" spans="1:6">
      <c r="A92" s="53"/>
      <c r="B92" s="50" t="s">
        <v>2354</v>
      </c>
      <c r="C92" s="41" t="s">
        <v>460</v>
      </c>
      <c r="D92" s="104"/>
      <c r="E92" s="56">
        <f>E91+7</f>
        <v>44402</v>
      </c>
      <c r="F92" s="58">
        <f>E92+2</f>
        <v>44404</v>
      </c>
    </row>
    <row r="93" ht="15" spans="1:6">
      <c r="A93" s="53"/>
      <c r="B93" s="105" t="s">
        <v>2354</v>
      </c>
      <c r="C93" s="41" t="s">
        <v>461</v>
      </c>
      <c r="D93" s="105"/>
      <c r="E93" s="56">
        <f>E92+7</f>
        <v>44409</v>
      </c>
      <c r="F93" s="58">
        <f>E93+2</f>
        <v>44411</v>
      </c>
    </row>
    <row r="94" s="1" customFormat="1" spans="1:7">
      <c r="A94" s="97" t="s">
        <v>1247</v>
      </c>
      <c r="B94" s="98"/>
      <c r="C94" s="98"/>
      <c r="D94" s="99"/>
      <c r="E94" s="106"/>
      <c r="F94" s="106"/>
      <c r="G94" s="23"/>
    </row>
    <row r="95" spans="1:6">
      <c r="A95" s="53"/>
      <c r="B95" s="50" t="s">
        <v>5</v>
      </c>
      <c r="C95" s="50" t="s">
        <v>6</v>
      </c>
      <c r="D95" s="50" t="s">
        <v>1804</v>
      </c>
      <c r="E95" s="100" t="s">
        <v>2314</v>
      </c>
      <c r="F95" s="101" t="s">
        <v>1247</v>
      </c>
    </row>
    <row r="96" ht="15" spans="1:6">
      <c r="A96" s="53"/>
      <c r="B96" s="50"/>
      <c r="C96" s="50"/>
      <c r="D96" s="50"/>
      <c r="E96" s="102" t="s">
        <v>10</v>
      </c>
      <c r="F96" s="58" t="s">
        <v>11</v>
      </c>
    </row>
    <row r="97" ht="15" spans="1:6">
      <c r="A97" s="53"/>
      <c r="B97" s="50" t="s">
        <v>2356</v>
      </c>
      <c r="C97" s="41" t="s">
        <v>448</v>
      </c>
      <c r="D97" s="107" t="s">
        <v>2355</v>
      </c>
      <c r="E97" s="56">
        <v>44380</v>
      </c>
      <c r="F97" s="56">
        <f>E97+2</f>
        <v>44382</v>
      </c>
    </row>
    <row r="98" ht="15" spans="1:6">
      <c r="A98" s="53"/>
      <c r="B98" s="50" t="s">
        <v>2356</v>
      </c>
      <c r="C98" s="41" t="s">
        <v>457</v>
      </c>
      <c r="D98" s="107"/>
      <c r="E98" s="56">
        <f>E97+7</f>
        <v>44387</v>
      </c>
      <c r="F98" s="56">
        <f>E98+2</f>
        <v>44389</v>
      </c>
    </row>
    <row r="99" ht="15" spans="1:6">
      <c r="A99" s="53"/>
      <c r="B99" s="50" t="s">
        <v>2356</v>
      </c>
      <c r="C99" s="41" t="s">
        <v>459</v>
      </c>
      <c r="D99" s="107"/>
      <c r="E99" s="56">
        <f>E98+7</f>
        <v>44394</v>
      </c>
      <c r="F99" s="56">
        <f>E99+2</f>
        <v>44396</v>
      </c>
    </row>
    <row r="100" ht="15" spans="1:6">
      <c r="A100" s="53"/>
      <c r="B100" s="50" t="s">
        <v>2356</v>
      </c>
      <c r="C100" s="41" t="s">
        <v>460</v>
      </c>
      <c r="D100" s="107"/>
      <c r="E100" s="56">
        <f>E99+7</f>
        <v>44401</v>
      </c>
      <c r="F100" s="56">
        <f>E100+2</f>
        <v>44403</v>
      </c>
    </row>
    <row r="101" ht="15" spans="1:6">
      <c r="A101" s="53"/>
      <c r="B101" s="50" t="s">
        <v>2356</v>
      </c>
      <c r="C101" s="41" t="s">
        <v>461</v>
      </c>
      <c r="E101" s="56">
        <f>E100+7</f>
        <v>44408</v>
      </c>
      <c r="F101" s="56">
        <f>E101+2</f>
        <v>44410</v>
      </c>
    </row>
    <row r="102" spans="1:7">
      <c r="A102" s="97" t="s">
        <v>479</v>
      </c>
      <c r="B102" s="108"/>
      <c r="C102" s="98"/>
      <c r="D102" s="99"/>
      <c r="E102" s="106"/>
      <c r="F102" s="106"/>
      <c r="G102" s="23"/>
    </row>
    <row r="103" spans="1:6">
      <c r="A103" s="53"/>
      <c r="B103" s="50" t="s">
        <v>5</v>
      </c>
      <c r="C103" s="51" t="s">
        <v>6</v>
      </c>
      <c r="D103" s="109" t="s">
        <v>1804</v>
      </c>
      <c r="E103" s="100" t="s">
        <v>2314</v>
      </c>
      <c r="F103" s="101" t="s">
        <v>479</v>
      </c>
    </row>
    <row r="104" ht="15" spans="1:6">
      <c r="A104" s="53"/>
      <c r="B104" s="50"/>
      <c r="C104" s="110"/>
      <c r="D104" s="111"/>
      <c r="E104" s="102" t="s">
        <v>10</v>
      </c>
      <c r="F104" s="58" t="s">
        <v>11</v>
      </c>
    </row>
    <row r="105" ht="15" spans="1:6">
      <c r="A105" s="53"/>
      <c r="B105" s="41" t="s">
        <v>2344</v>
      </c>
      <c r="C105" s="42" t="s">
        <v>2357</v>
      </c>
      <c r="D105" s="54" t="s">
        <v>2125</v>
      </c>
      <c r="E105" s="55">
        <v>44381</v>
      </c>
      <c r="F105" s="56">
        <f>E105+7</f>
        <v>44388</v>
      </c>
    </row>
    <row r="106" ht="15" spans="1:6">
      <c r="A106" s="53"/>
      <c r="B106" s="41" t="s">
        <v>2336</v>
      </c>
      <c r="C106" s="42" t="s">
        <v>2075</v>
      </c>
      <c r="D106" s="57"/>
      <c r="E106" s="55">
        <f>E105+7</f>
        <v>44388</v>
      </c>
      <c r="F106" s="56">
        <f>E106+7</f>
        <v>44395</v>
      </c>
    </row>
    <row r="107" ht="15" spans="1:6">
      <c r="A107" s="53"/>
      <c r="B107" s="41" t="s">
        <v>2337</v>
      </c>
      <c r="C107" s="42" t="s">
        <v>2077</v>
      </c>
      <c r="D107" s="57"/>
      <c r="E107" s="55">
        <f>E106+7</f>
        <v>44395</v>
      </c>
      <c r="F107" s="56">
        <f>E107+7</f>
        <v>44402</v>
      </c>
    </row>
    <row r="108" ht="15" spans="1:6">
      <c r="A108" s="53"/>
      <c r="B108" s="41" t="s">
        <v>2344</v>
      </c>
      <c r="C108" s="41" t="s">
        <v>2345</v>
      </c>
      <c r="D108" s="57"/>
      <c r="E108" s="55">
        <f>E107+7</f>
        <v>44402</v>
      </c>
      <c r="F108" s="56">
        <f>E108+7</f>
        <v>44409</v>
      </c>
    </row>
    <row r="109" s="5" customFormat="1" spans="1:7">
      <c r="A109" s="46" t="s">
        <v>570</v>
      </c>
      <c r="B109" s="46"/>
      <c r="C109" s="46"/>
      <c r="D109" s="46"/>
      <c r="E109" s="46"/>
      <c r="F109" s="112"/>
      <c r="G109" s="47"/>
    </row>
    <row r="110" s="6" customFormat="1" spans="1:7">
      <c r="A110" s="46" t="s">
        <v>616</v>
      </c>
      <c r="B110" s="46"/>
      <c r="C110" s="46"/>
      <c r="D110" s="46"/>
      <c r="E110" s="46"/>
      <c r="F110" s="112"/>
      <c r="G110" s="47"/>
    </row>
    <row r="111" spans="1:7">
      <c r="A111" s="28"/>
      <c r="B111" s="113" t="s">
        <v>5</v>
      </c>
      <c r="C111" s="113" t="s">
        <v>6</v>
      </c>
      <c r="D111" s="27" t="s">
        <v>1804</v>
      </c>
      <c r="E111" s="26" t="s">
        <v>2314</v>
      </c>
      <c r="F111" s="25" t="s">
        <v>616</v>
      </c>
      <c r="G111" s="94"/>
    </row>
    <row r="112" spans="1:6">
      <c r="A112" s="28"/>
      <c r="B112" s="114"/>
      <c r="C112" s="114"/>
      <c r="D112" s="33"/>
      <c r="E112" s="25" t="s">
        <v>10</v>
      </c>
      <c r="F112" s="25" t="s">
        <v>11</v>
      </c>
    </row>
    <row r="113" spans="1:6">
      <c r="A113" s="28"/>
      <c r="B113" s="50" t="s">
        <v>2358</v>
      </c>
      <c r="C113" s="50" t="s">
        <v>1951</v>
      </c>
      <c r="D113" s="27" t="s">
        <v>1597</v>
      </c>
      <c r="E113" s="44">
        <v>44380</v>
      </c>
      <c r="F113" s="115">
        <f>E113+40</f>
        <v>44420</v>
      </c>
    </row>
    <row r="114" spans="1:6">
      <c r="A114" s="28"/>
      <c r="B114" s="50" t="s">
        <v>2358</v>
      </c>
      <c r="C114" s="50" t="s">
        <v>2359</v>
      </c>
      <c r="D114" s="116"/>
      <c r="E114" s="44">
        <f>E113+7</f>
        <v>44387</v>
      </c>
      <c r="F114" s="115">
        <f>E114+40</f>
        <v>44427</v>
      </c>
    </row>
    <row r="115" spans="1:6">
      <c r="A115" s="28"/>
      <c r="B115" s="50" t="s">
        <v>2358</v>
      </c>
      <c r="C115" s="50" t="s">
        <v>1731</v>
      </c>
      <c r="D115" s="116"/>
      <c r="E115" s="44">
        <f>E114+7</f>
        <v>44394</v>
      </c>
      <c r="F115" s="115">
        <f>E115+40</f>
        <v>44434</v>
      </c>
    </row>
    <row r="116" spans="1:6">
      <c r="A116" s="28"/>
      <c r="B116" s="50" t="s">
        <v>2358</v>
      </c>
      <c r="C116" s="50" t="s">
        <v>1949</v>
      </c>
      <c r="D116" s="116"/>
      <c r="E116" s="44">
        <f>E115+7</f>
        <v>44401</v>
      </c>
      <c r="F116" s="115">
        <f>E116+40</f>
        <v>44441</v>
      </c>
    </row>
    <row r="117" spans="1:6">
      <c r="A117" s="28"/>
      <c r="B117" s="50" t="s">
        <v>2358</v>
      </c>
      <c r="C117" s="50" t="s">
        <v>1471</v>
      </c>
      <c r="D117" s="116"/>
      <c r="E117" s="44">
        <f>E116+7</f>
        <v>44408</v>
      </c>
      <c r="F117" s="115">
        <f>E117+40</f>
        <v>44448</v>
      </c>
    </row>
    <row r="118" spans="1:6">
      <c r="A118" s="46" t="s">
        <v>586</v>
      </c>
      <c r="B118" s="46"/>
      <c r="C118" s="46"/>
      <c r="D118" s="46"/>
      <c r="E118" s="46"/>
      <c r="F118" s="117"/>
    </row>
    <row r="119" s="1" customFormat="1" spans="1:6">
      <c r="A119" s="28"/>
      <c r="B119" s="113" t="s">
        <v>5</v>
      </c>
      <c r="C119" s="113" t="s">
        <v>6</v>
      </c>
      <c r="D119" s="27" t="s">
        <v>1804</v>
      </c>
      <c r="E119" s="26" t="s">
        <v>2314</v>
      </c>
      <c r="F119" s="25" t="s">
        <v>586</v>
      </c>
    </row>
    <row r="120" spans="1:7">
      <c r="A120" s="28"/>
      <c r="B120" s="114"/>
      <c r="C120" s="114"/>
      <c r="D120" s="33"/>
      <c r="E120" s="25" t="s">
        <v>10</v>
      </c>
      <c r="F120" s="25" t="s">
        <v>11</v>
      </c>
      <c r="G120" s="94"/>
    </row>
    <row r="121" ht="17.25" customHeight="1" spans="1:6">
      <c r="A121" s="28"/>
      <c r="B121" s="50" t="s">
        <v>2358</v>
      </c>
      <c r="C121" s="50" t="s">
        <v>1951</v>
      </c>
      <c r="D121" s="30" t="s">
        <v>1597</v>
      </c>
      <c r="E121" s="44">
        <v>44380</v>
      </c>
      <c r="F121" s="115">
        <f>E121+40</f>
        <v>44420</v>
      </c>
    </row>
    <row r="122" spans="1:6">
      <c r="A122" s="28"/>
      <c r="B122" s="50" t="s">
        <v>2358</v>
      </c>
      <c r="C122" s="50" t="s">
        <v>2359</v>
      </c>
      <c r="D122" s="118"/>
      <c r="E122" s="44">
        <f>E121+7</f>
        <v>44387</v>
      </c>
      <c r="F122" s="115">
        <f>E122+40</f>
        <v>44427</v>
      </c>
    </row>
    <row r="123" spans="1:6">
      <c r="A123" s="28"/>
      <c r="B123" s="50" t="s">
        <v>2358</v>
      </c>
      <c r="C123" s="50" t="s">
        <v>1731</v>
      </c>
      <c r="D123" s="118"/>
      <c r="E123" s="44">
        <f>E122+7</f>
        <v>44394</v>
      </c>
      <c r="F123" s="115">
        <f>E123+40</f>
        <v>44434</v>
      </c>
    </row>
    <row r="124" spans="1:6">
      <c r="A124" s="28"/>
      <c r="B124" s="50" t="s">
        <v>2358</v>
      </c>
      <c r="C124" s="50" t="s">
        <v>1949</v>
      </c>
      <c r="D124" s="118"/>
      <c r="E124" s="44">
        <f>E123+7</f>
        <v>44401</v>
      </c>
      <c r="F124" s="115">
        <f>E124+40</f>
        <v>44441</v>
      </c>
    </row>
    <row r="125" spans="1:6">
      <c r="A125" s="28"/>
      <c r="B125" s="50" t="s">
        <v>2358</v>
      </c>
      <c r="C125" s="50" t="s">
        <v>1471</v>
      </c>
      <c r="D125" s="118"/>
      <c r="E125" s="44">
        <f>E124+7</f>
        <v>44408</v>
      </c>
      <c r="F125" s="115">
        <f>E125+40</f>
        <v>44448</v>
      </c>
    </row>
    <row r="126" spans="1:7">
      <c r="A126" s="46" t="s">
        <v>651</v>
      </c>
      <c r="B126" s="46"/>
      <c r="C126" s="46"/>
      <c r="D126" s="46"/>
      <c r="E126" s="46"/>
      <c r="F126" s="46"/>
      <c r="G126" s="119"/>
    </row>
    <row r="127" ht="12.75" customHeight="1" spans="1:7">
      <c r="A127" s="49" t="s">
        <v>2360</v>
      </c>
      <c r="B127" s="49"/>
      <c r="C127" s="49"/>
      <c r="D127" s="49"/>
      <c r="E127" s="49"/>
      <c r="F127" s="49"/>
      <c r="G127" s="119"/>
    </row>
    <row r="128" hidden="1" spans="1:6">
      <c r="A128" s="28"/>
      <c r="B128" s="120" t="s">
        <v>5</v>
      </c>
      <c r="C128" s="120" t="s">
        <v>6</v>
      </c>
      <c r="D128" s="25" t="s">
        <v>1804</v>
      </c>
      <c r="E128" s="26" t="s">
        <v>2314</v>
      </c>
      <c r="F128" s="121" t="s">
        <v>664</v>
      </c>
    </row>
    <row r="129" spans="1:7">
      <c r="A129" s="28"/>
      <c r="B129" s="120"/>
      <c r="C129" s="120"/>
      <c r="D129" s="27"/>
      <c r="E129" s="25" t="s">
        <v>10</v>
      </c>
      <c r="F129" s="25" t="s">
        <v>2361</v>
      </c>
      <c r="G129" s="25" t="s">
        <v>2362</v>
      </c>
    </row>
    <row r="130" spans="1:7">
      <c r="A130" s="28"/>
      <c r="B130" s="50" t="s">
        <v>2358</v>
      </c>
      <c r="C130" s="50" t="s">
        <v>1951</v>
      </c>
      <c r="D130" s="30" t="s">
        <v>1597</v>
      </c>
      <c r="E130" s="44">
        <v>44380</v>
      </c>
      <c r="F130" s="115">
        <f>E130+40</f>
        <v>44420</v>
      </c>
      <c r="G130" s="44">
        <f>E130+30</f>
        <v>44410</v>
      </c>
    </row>
    <row r="131" s="1" customFormat="1" spans="1:7">
      <c r="A131" s="28"/>
      <c r="B131" s="50" t="s">
        <v>2358</v>
      </c>
      <c r="C131" s="50" t="s">
        <v>2359</v>
      </c>
      <c r="D131" s="118"/>
      <c r="E131" s="44">
        <f>E130+7</f>
        <v>44387</v>
      </c>
      <c r="F131" s="115">
        <f>E131+40</f>
        <v>44427</v>
      </c>
      <c r="G131" s="44">
        <f>G130+7</f>
        <v>44417</v>
      </c>
    </row>
    <row r="132" spans="1:7">
      <c r="A132" s="28"/>
      <c r="B132" s="50" t="s">
        <v>2358</v>
      </c>
      <c r="C132" s="50" t="s">
        <v>1731</v>
      </c>
      <c r="D132" s="118"/>
      <c r="E132" s="44">
        <f>E131+7</f>
        <v>44394</v>
      </c>
      <c r="F132" s="115">
        <f>E132+40</f>
        <v>44434</v>
      </c>
      <c r="G132" s="44">
        <f>G131+7</f>
        <v>44424</v>
      </c>
    </row>
    <row r="133" spans="2:7">
      <c r="B133" s="50" t="s">
        <v>2358</v>
      </c>
      <c r="C133" s="50" t="s">
        <v>1949</v>
      </c>
      <c r="D133" s="118"/>
      <c r="E133" s="44">
        <f>E132+7</f>
        <v>44401</v>
      </c>
      <c r="F133" s="115">
        <f>E133+40</f>
        <v>44441</v>
      </c>
      <c r="G133" s="44">
        <f>G132+7</f>
        <v>44431</v>
      </c>
    </row>
    <row r="134" spans="2:7">
      <c r="B134" s="50" t="s">
        <v>2358</v>
      </c>
      <c r="C134" s="50" t="s">
        <v>1471</v>
      </c>
      <c r="D134" s="118"/>
      <c r="E134" s="44">
        <f>E133+7</f>
        <v>44408</v>
      </c>
      <c r="F134" s="115">
        <f>E134+40</f>
        <v>44448</v>
      </c>
      <c r="G134" s="44">
        <f>G133+7</f>
        <v>44438</v>
      </c>
    </row>
    <row r="135" spans="2:6">
      <c r="B135" s="9"/>
      <c r="C135" s="9"/>
      <c r="E135" s="9"/>
      <c r="F135" s="9"/>
    </row>
    <row r="136" spans="2:6">
      <c r="B136" s="9"/>
      <c r="C136" s="9"/>
      <c r="E136" s="9"/>
      <c r="F136" s="9"/>
    </row>
    <row r="137" spans="1:6">
      <c r="A137" s="53"/>
      <c r="B137" s="9"/>
      <c r="C137" s="9"/>
      <c r="E137" s="9"/>
      <c r="F137" s="9"/>
    </row>
    <row r="138" spans="2:6">
      <c r="B138" s="9"/>
      <c r="C138" s="9"/>
      <c r="E138" s="9"/>
      <c r="F138" s="9"/>
    </row>
    <row r="139" spans="2:6">
      <c r="B139" s="9"/>
      <c r="C139" s="9"/>
      <c r="E139" s="9"/>
      <c r="F139" s="9"/>
    </row>
    <row r="140" spans="2:6">
      <c r="B140" s="9"/>
      <c r="C140" s="9"/>
      <c r="E140" s="9"/>
      <c r="F140" s="9"/>
    </row>
    <row r="141" spans="2:6">
      <c r="B141" s="9"/>
      <c r="C141" s="9"/>
      <c r="E141" s="9"/>
      <c r="F141" s="9"/>
    </row>
    <row r="142" spans="2:6">
      <c r="B142" s="9"/>
      <c r="C142" s="9"/>
      <c r="E142" s="9"/>
      <c r="F142" s="9"/>
    </row>
    <row r="143" spans="2:6">
      <c r="B143" s="9"/>
      <c r="C143" s="9"/>
      <c r="E143" s="9"/>
      <c r="F143" s="9"/>
    </row>
    <row r="144" spans="2:6">
      <c r="B144" s="105"/>
      <c r="C144" s="105"/>
      <c r="D144" s="122"/>
      <c r="E144" s="123"/>
      <c r="F144" s="123"/>
    </row>
  </sheetData>
  <mergeCells count="93">
    <mergeCell ref="A1:F1"/>
    <mergeCell ref="B2:E2"/>
    <mergeCell ref="B3:F3"/>
    <mergeCell ref="A4:B4"/>
    <mergeCell ref="A5:B5"/>
    <mergeCell ref="A12:B12"/>
    <mergeCell ref="N30:P30"/>
    <mergeCell ref="N31:P31"/>
    <mergeCell ref="A35:F35"/>
    <mergeCell ref="A42:B42"/>
    <mergeCell ref="A49:B49"/>
    <mergeCell ref="A56:B56"/>
    <mergeCell ref="A63:B63"/>
    <mergeCell ref="A70:B70"/>
    <mergeCell ref="A78:B78"/>
    <mergeCell ref="A126:F126"/>
    <mergeCell ref="A127:F127"/>
    <mergeCell ref="B6:B7"/>
    <mergeCell ref="B13:B14"/>
    <mergeCell ref="B21:B22"/>
    <mergeCell ref="B29:B30"/>
    <mergeCell ref="B36:B37"/>
    <mergeCell ref="B43:B44"/>
    <mergeCell ref="B50:B51"/>
    <mergeCell ref="B57:B58"/>
    <mergeCell ref="B64:B65"/>
    <mergeCell ref="B71:B72"/>
    <mergeCell ref="B79:B80"/>
    <mergeCell ref="B87:B88"/>
    <mergeCell ref="B95:B96"/>
    <mergeCell ref="B103:B104"/>
    <mergeCell ref="B111:B112"/>
    <mergeCell ref="B119:B120"/>
    <mergeCell ref="B128:B129"/>
    <mergeCell ref="C6:C7"/>
    <mergeCell ref="C13:C14"/>
    <mergeCell ref="C21:C22"/>
    <mergeCell ref="C29:C30"/>
    <mergeCell ref="C36:C37"/>
    <mergeCell ref="C43:C44"/>
    <mergeCell ref="C50:C51"/>
    <mergeCell ref="C57:C58"/>
    <mergeCell ref="C64:C65"/>
    <mergeCell ref="C71:C72"/>
    <mergeCell ref="C79:C80"/>
    <mergeCell ref="C87:C88"/>
    <mergeCell ref="C95:C96"/>
    <mergeCell ref="C103:C104"/>
    <mergeCell ref="C111:C112"/>
    <mergeCell ref="C119:C120"/>
    <mergeCell ref="C128:C129"/>
    <mergeCell ref="D6:D7"/>
    <mergeCell ref="D8:D11"/>
    <mergeCell ref="D13:D14"/>
    <mergeCell ref="D15:D18"/>
    <mergeCell ref="D21:D22"/>
    <mergeCell ref="D23:D26"/>
    <mergeCell ref="D29:D30"/>
    <mergeCell ref="D31:D34"/>
    <mergeCell ref="D36:D37"/>
    <mergeCell ref="D38:D41"/>
    <mergeCell ref="D43:D44"/>
    <mergeCell ref="D45:D48"/>
    <mergeCell ref="D50:D51"/>
    <mergeCell ref="D52:D55"/>
    <mergeCell ref="D57:D58"/>
    <mergeCell ref="D59:D62"/>
    <mergeCell ref="D64:D65"/>
    <mergeCell ref="D66:D69"/>
    <mergeCell ref="D71:D72"/>
    <mergeCell ref="D73:D76"/>
    <mergeCell ref="D79:D80"/>
    <mergeCell ref="D81:D84"/>
    <mergeCell ref="D87:D88"/>
    <mergeCell ref="D89:D92"/>
    <mergeCell ref="D95:D96"/>
    <mergeCell ref="D97:D100"/>
    <mergeCell ref="D105:D108"/>
    <mergeCell ref="D111:D112"/>
    <mergeCell ref="D113:D117"/>
    <mergeCell ref="D119:D120"/>
    <mergeCell ref="D121:D125"/>
    <mergeCell ref="D128:D129"/>
    <mergeCell ref="D130:D134"/>
    <mergeCell ref="J30:J33"/>
    <mergeCell ref="K30:K33"/>
    <mergeCell ref="L30:L31"/>
    <mergeCell ref="M30:M33"/>
    <mergeCell ref="N32:N33"/>
    <mergeCell ref="O32:O33"/>
    <mergeCell ref="P32:P33"/>
    <mergeCell ref="Q30:Q37"/>
    <mergeCell ref="I14:M18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黑桃A</cp:lastModifiedBy>
  <dcterms:created xsi:type="dcterms:W3CDTF">1996-12-17T01:32:00Z</dcterms:created>
  <cp:lastPrinted>2012-06-27T03:21:00Z</cp:lastPrinted>
  <dcterms:modified xsi:type="dcterms:W3CDTF">2021-08-26T07:12:51Z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2052-11.1.0.10578</vt:lpwstr>
  </property>
  <property fmtid="{D5CDD505-2E9C-101B-9397-08002B2CF9AE}" pid="3" name="ICV">
    <vt:lpwstr>2D078F69DD1E44BC9A2F24F50D5D0B96</vt:lpwstr>
  </property>
</Properties>
</file>